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\OneDrive\Projekty\Slezska Ostrava\Kepkova 3\A Expedice\rozpocet\"/>
    </mc:Choice>
  </mc:AlternateContent>
  <bookViews>
    <workbookView xWindow="0" yWindow="0" windowWidth="0" windowHeight="0"/>
  </bookViews>
  <sheets>
    <sheet name="Rekapitulace stavby" sheetId="1" r:id="rId1"/>
    <sheet name="01 - Bourací práce" sheetId="2" r:id="rId2"/>
    <sheet name="02 - Sanace suterénu" sheetId="3" r:id="rId3"/>
    <sheet name="03 - Střecha" sheetId="4" r:id="rId4"/>
    <sheet name="04 - Stavební úpravy domu..." sheetId="5" r:id="rId5"/>
    <sheet name="05 - Rekonstrukce čtyř bytů" sheetId="6" r:id="rId6"/>
    <sheet name="06 - Zateplení obálky budovy" sheetId="7" r:id="rId7"/>
    <sheet name="07 - ÚT byty" sheetId="8" r:id="rId8"/>
    <sheet name="08 - Zdravotechnika" sheetId="9" r:id="rId9"/>
    <sheet name="09 - Elektrotechnika" sheetId="10" r:id="rId10"/>
    <sheet name="10 - Vedlejší náklady" sheetId="11" r:id="rId11"/>
    <sheet name="Pokyny pro vyplnění" sheetId="12" r:id="rId12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'01 - Bourací práce'!$C$91:$K$428</definedName>
    <definedName name="_xlnm.Print_Area" localSheetId="1">'01 - Bourací práce'!$C$4:$J$39,'01 - Bourací práce'!$C$45:$J$73,'01 - Bourací práce'!$C$79:$K$428</definedName>
    <definedName name="_xlnm.Print_Titles" localSheetId="1">'01 - Bourací práce'!$91:$91</definedName>
    <definedName name="_xlnm._FilterDatabase" localSheetId="2" hidden="1">'02 - Sanace suterénu'!$C$90:$K$349</definedName>
    <definedName name="_xlnm.Print_Area" localSheetId="2">'02 - Sanace suterénu'!$C$4:$J$39,'02 - Sanace suterénu'!$C$45:$J$72,'02 - Sanace suterénu'!$C$78:$K$349</definedName>
    <definedName name="_xlnm.Print_Titles" localSheetId="2">'02 - Sanace suterénu'!$90:$90</definedName>
    <definedName name="_xlnm._FilterDatabase" localSheetId="3" hidden="1">'03 - Střecha'!$C$87:$K$262</definedName>
    <definedName name="_xlnm.Print_Area" localSheetId="3">'03 - Střecha'!$C$4:$J$39,'03 - Střecha'!$C$45:$J$69,'03 - Střecha'!$C$75:$K$262</definedName>
    <definedName name="_xlnm.Print_Titles" localSheetId="3">'03 - Střecha'!$87:$87</definedName>
    <definedName name="_xlnm._FilterDatabase" localSheetId="4" hidden="1">'04 - Stavební úpravy domu...'!$C$86:$K$187</definedName>
    <definedName name="_xlnm.Print_Area" localSheetId="4">'04 - Stavební úpravy domu...'!$C$4:$J$39,'04 - Stavební úpravy domu...'!$C$45:$J$68,'04 - Stavební úpravy domu...'!$C$74:$K$187</definedName>
    <definedName name="_xlnm.Print_Titles" localSheetId="4">'04 - Stavební úpravy domu...'!$86:$86</definedName>
    <definedName name="_xlnm._FilterDatabase" localSheetId="5" hidden="1">'05 - Rekonstrukce čtyř bytů'!$C$92:$K$532</definedName>
    <definedName name="_xlnm.Print_Area" localSheetId="5">'05 - Rekonstrukce čtyř bytů'!$C$4:$J$39,'05 - Rekonstrukce čtyř bytů'!$C$45:$J$74,'05 - Rekonstrukce čtyř bytů'!$C$80:$K$532</definedName>
    <definedName name="_xlnm.Print_Titles" localSheetId="5">'05 - Rekonstrukce čtyř bytů'!$92:$92</definedName>
    <definedName name="_xlnm._FilterDatabase" localSheetId="6" hidden="1">'06 - Zateplení obálky budovy'!$C$92:$K$629</definedName>
    <definedName name="_xlnm.Print_Area" localSheetId="6">'06 - Zateplení obálky budovy'!$C$4:$J$39,'06 - Zateplení obálky budovy'!$C$45:$J$74,'06 - Zateplení obálky budovy'!$C$80:$K$629</definedName>
    <definedName name="_xlnm.Print_Titles" localSheetId="6">'06 - Zateplení obálky budovy'!$92:$92</definedName>
    <definedName name="_xlnm._FilterDatabase" localSheetId="7" hidden="1">'07 - ÚT byty'!$C$85:$K$235</definedName>
    <definedName name="_xlnm.Print_Area" localSheetId="7">'07 - ÚT byty'!$C$4:$J$39,'07 - ÚT byty'!$C$45:$J$67,'07 - ÚT byty'!$C$73:$K$235</definedName>
    <definedName name="_xlnm.Print_Titles" localSheetId="7">'07 - ÚT byty'!$85:$85</definedName>
    <definedName name="_xlnm._FilterDatabase" localSheetId="8" hidden="1">'08 - Zdravotechnika'!$C$86:$K$348</definedName>
    <definedName name="_xlnm.Print_Area" localSheetId="8">'08 - Zdravotechnika'!$C$4:$J$39,'08 - Zdravotechnika'!$C$45:$J$68,'08 - Zdravotechnika'!$C$74:$K$348</definedName>
    <definedName name="_xlnm.Print_Titles" localSheetId="8">'08 - Zdravotechnika'!$86:$86</definedName>
    <definedName name="_xlnm._FilterDatabase" localSheetId="9" hidden="1">'09 - Elektrotechnika'!$C$81:$K$89</definedName>
    <definedName name="_xlnm.Print_Area" localSheetId="9">'09 - Elektrotechnika'!$C$4:$J$39,'09 - Elektrotechnika'!$C$45:$J$63,'09 - Elektrotechnika'!$C$69:$K$89</definedName>
    <definedName name="_xlnm.Print_Titles" localSheetId="9">'09 - Elektrotechnika'!$81:$81</definedName>
    <definedName name="_xlnm._FilterDatabase" localSheetId="10" hidden="1">'10 - Vedlejší náklady'!$C$81:$K$106</definedName>
    <definedName name="_xlnm.Print_Area" localSheetId="10">'10 - Vedlejší náklady'!$C$4:$J$39,'10 - Vedlejší náklady'!$C$45:$J$63,'10 - Vedlejší náklady'!$C$69:$K$106</definedName>
    <definedName name="_xlnm.Print_Titles" localSheetId="10">'10 - Vedlejší náklady'!$81:$81</definedName>
    <definedName name="_xlnm.Print_Area" localSheetId="11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1" l="1" r="J37"/>
  <c r="J36"/>
  <c i="1" r="AY64"/>
  <c i="11" r="J35"/>
  <c i="1" r="AX64"/>
  <c i="11" r="BI104"/>
  <c r="BH104"/>
  <c r="BG104"/>
  <c r="BE104"/>
  <c r="T104"/>
  <c r="R104"/>
  <c r="P104"/>
  <c r="BI101"/>
  <c r="BH101"/>
  <c r="BG101"/>
  <c r="BE101"/>
  <c r="T101"/>
  <c r="R101"/>
  <c r="P101"/>
  <c r="BI97"/>
  <c r="BH97"/>
  <c r="BG97"/>
  <c r="BE97"/>
  <c r="T97"/>
  <c r="T96"/>
  <c r="R97"/>
  <c r="R96"/>
  <c r="P97"/>
  <c r="P96"/>
  <c r="BI94"/>
  <c r="BH94"/>
  <c r="BG94"/>
  <c r="BE94"/>
  <c r="T94"/>
  <c r="R94"/>
  <c r="P94"/>
  <c r="BI92"/>
  <c r="BH92"/>
  <c r="BG92"/>
  <c r="BE92"/>
  <c r="T92"/>
  <c r="R92"/>
  <c r="P92"/>
  <c r="BI89"/>
  <c r="BH89"/>
  <c r="BG89"/>
  <c r="BE89"/>
  <c r="T89"/>
  <c r="R89"/>
  <c r="P89"/>
  <c r="BI86"/>
  <c r="BH86"/>
  <c r="BG86"/>
  <c r="BE86"/>
  <c r="T86"/>
  <c r="R86"/>
  <c r="P86"/>
  <c r="BI84"/>
  <c r="BH84"/>
  <c r="BG84"/>
  <c r="BE84"/>
  <c r="T84"/>
  <c r="R84"/>
  <c r="P84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10" r="J37"/>
  <c r="J36"/>
  <c i="1" r="AY63"/>
  <c i="10" r="J35"/>
  <c i="1" r="AX63"/>
  <c i="10" r="BI88"/>
  <c r="BH88"/>
  <c r="BG88"/>
  <c r="BE88"/>
  <c r="T88"/>
  <c r="T87"/>
  <c r="R88"/>
  <c r="R87"/>
  <c r="P88"/>
  <c r="P87"/>
  <c r="BI85"/>
  <c r="BH85"/>
  <c r="BG85"/>
  <c r="BE85"/>
  <c r="T85"/>
  <c r="T84"/>
  <c r="T83"/>
  <c r="T82"/>
  <c r="R85"/>
  <c r="R84"/>
  <c r="R83"/>
  <c r="R82"/>
  <c r="P85"/>
  <c r="P84"/>
  <c r="P83"/>
  <c r="P82"/>
  <c i="1" r="AU63"/>
  <c i="10" r="J79"/>
  <c r="J78"/>
  <c r="F78"/>
  <c r="F76"/>
  <c r="E74"/>
  <c r="J55"/>
  <c r="J54"/>
  <c r="F54"/>
  <c r="F52"/>
  <c r="E50"/>
  <c r="J18"/>
  <c r="E18"/>
  <c r="F79"/>
  <c r="J17"/>
  <c r="J12"/>
  <c r="J52"/>
  <c r="E7"/>
  <c r="E72"/>
  <c i="9" r="J37"/>
  <c r="J36"/>
  <c i="1" r="AY62"/>
  <c i="9" r="J35"/>
  <c i="1" r="AX62"/>
  <c i="9" r="BI346"/>
  <c r="BH346"/>
  <c r="BG346"/>
  <c r="BE346"/>
  <c r="T346"/>
  <c r="R346"/>
  <c r="P346"/>
  <c r="BI343"/>
  <c r="BH343"/>
  <c r="BG343"/>
  <c r="BE343"/>
  <c r="T343"/>
  <c r="R343"/>
  <c r="P343"/>
  <c r="BI340"/>
  <c r="BH340"/>
  <c r="BG340"/>
  <c r="BE340"/>
  <c r="T340"/>
  <c r="R340"/>
  <c r="P340"/>
  <c r="BI335"/>
  <c r="BH335"/>
  <c r="BG335"/>
  <c r="BE335"/>
  <c r="T335"/>
  <c r="R335"/>
  <c r="P335"/>
  <c r="BI332"/>
  <c r="BH332"/>
  <c r="BG332"/>
  <c r="BE332"/>
  <c r="T332"/>
  <c r="R332"/>
  <c r="P332"/>
  <c r="BI329"/>
  <c r="BH329"/>
  <c r="BG329"/>
  <c r="BE329"/>
  <c r="T329"/>
  <c r="R329"/>
  <c r="P329"/>
  <c r="BI325"/>
  <c r="BH325"/>
  <c r="BG325"/>
  <c r="BE325"/>
  <c r="T325"/>
  <c r="R325"/>
  <c r="P325"/>
  <c r="BI323"/>
  <c r="BH323"/>
  <c r="BG323"/>
  <c r="BE323"/>
  <c r="T323"/>
  <c r="R323"/>
  <c r="P323"/>
  <c r="BI320"/>
  <c r="BH320"/>
  <c r="BG320"/>
  <c r="BE320"/>
  <c r="T320"/>
  <c r="R320"/>
  <c r="P320"/>
  <c r="BI317"/>
  <c r="BH317"/>
  <c r="BG317"/>
  <c r="BE317"/>
  <c r="T317"/>
  <c r="R317"/>
  <c r="P317"/>
  <c r="BI314"/>
  <c r="BH314"/>
  <c r="BG314"/>
  <c r="BE314"/>
  <c r="T314"/>
  <c r="R314"/>
  <c r="P314"/>
  <c r="BI311"/>
  <c r="BH311"/>
  <c r="BG311"/>
  <c r="BE311"/>
  <c r="T311"/>
  <c r="R311"/>
  <c r="P311"/>
  <c r="BI307"/>
  <c r="BH307"/>
  <c r="BG307"/>
  <c r="BE307"/>
  <c r="T307"/>
  <c r="R307"/>
  <c r="P307"/>
  <c r="BI304"/>
  <c r="BH304"/>
  <c r="BG304"/>
  <c r="BE304"/>
  <c r="T304"/>
  <c r="R304"/>
  <c r="P304"/>
  <c r="BI302"/>
  <c r="BH302"/>
  <c r="BG302"/>
  <c r="BE302"/>
  <c r="T302"/>
  <c r="R302"/>
  <c r="P302"/>
  <c r="BI300"/>
  <c r="BH300"/>
  <c r="BG300"/>
  <c r="BE300"/>
  <c r="T300"/>
  <c r="R300"/>
  <c r="P300"/>
  <c r="BI298"/>
  <c r="BH298"/>
  <c r="BG298"/>
  <c r="BE298"/>
  <c r="T298"/>
  <c r="R298"/>
  <c r="P298"/>
  <c r="BI295"/>
  <c r="BH295"/>
  <c r="BG295"/>
  <c r="BE295"/>
  <c r="T295"/>
  <c r="R295"/>
  <c r="P295"/>
  <c r="BI292"/>
  <c r="BH292"/>
  <c r="BG292"/>
  <c r="BE292"/>
  <c r="T292"/>
  <c r="R292"/>
  <c r="P292"/>
  <c r="BI289"/>
  <c r="BH289"/>
  <c r="BG289"/>
  <c r="BE289"/>
  <c r="T289"/>
  <c r="R289"/>
  <c r="P289"/>
  <c r="BI286"/>
  <c r="BH286"/>
  <c r="BG286"/>
  <c r="BE286"/>
  <c r="T286"/>
  <c r="R286"/>
  <c r="P286"/>
  <c r="BI283"/>
  <c r="BH283"/>
  <c r="BG283"/>
  <c r="BE283"/>
  <c r="T283"/>
  <c r="R283"/>
  <c r="P283"/>
  <c r="BI280"/>
  <c r="BH280"/>
  <c r="BG280"/>
  <c r="BE280"/>
  <c r="T280"/>
  <c r="R280"/>
  <c r="P280"/>
  <c r="BI277"/>
  <c r="BH277"/>
  <c r="BG277"/>
  <c r="BE277"/>
  <c r="T277"/>
  <c r="R277"/>
  <c r="P277"/>
  <c r="BI274"/>
  <c r="BH274"/>
  <c r="BG274"/>
  <c r="BE274"/>
  <c r="T274"/>
  <c r="R274"/>
  <c r="P274"/>
  <c r="BI271"/>
  <c r="BH271"/>
  <c r="BG271"/>
  <c r="BE271"/>
  <c r="T271"/>
  <c r="R271"/>
  <c r="P271"/>
  <c r="BI269"/>
  <c r="BH269"/>
  <c r="BG269"/>
  <c r="BE269"/>
  <c r="T269"/>
  <c r="R269"/>
  <c r="P269"/>
  <c r="BI266"/>
  <c r="BH266"/>
  <c r="BG266"/>
  <c r="BE266"/>
  <c r="T266"/>
  <c r="R266"/>
  <c r="P266"/>
  <c r="BI263"/>
  <c r="BH263"/>
  <c r="BG263"/>
  <c r="BE263"/>
  <c r="T263"/>
  <c r="R263"/>
  <c r="P263"/>
  <c r="BI260"/>
  <c r="BH260"/>
  <c r="BG260"/>
  <c r="BE260"/>
  <c r="T260"/>
  <c r="R260"/>
  <c r="P260"/>
  <c r="BI257"/>
  <c r="BH257"/>
  <c r="BG257"/>
  <c r="BE257"/>
  <c r="T257"/>
  <c r="R257"/>
  <c r="P257"/>
  <c r="BI254"/>
  <c r="BH254"/>
  <c r="BG254"/>
  <c r="BE254"/>
  <c r="T254"/>
  <c r="R254"/>
  <c r="P254"/>
  <c r="BI251"/>
  <c r="BH251"/>
  <c r="BG251"/>
  <c r="BE251"/>
  <c r="T251"/>
  <c r="R251"/>
  <c r="P251"/>
  <c r="BI248"/>
  <c r="BH248"/>
  <c r="BG248"/>
  <c r="BE248"/>
  <c r="T248"/>
  <c r="R248"/>
  <c r="P248"/>
  <c r="BI245"/>
  <c r="BH245"/>
  <c r="BG245"/>
  <c r="BE245"/>
  <c r="T245"/>
  <c r="R245"/>
  <c r="P245"/>
  <c r="BI242"/>
  <c r="BH242"/>
  <c r="BG242"/>
  <c r="BE242"/>
  <c r="T242"/>
  <c r="R242"/>
  <c r="P242"/>
  <c r="BI239"/>
  <c r="BH239"/>
  <c r="BG239"/>
  <c r="BE239"/>
  <c r="T239"/>
  <c r="R239"/>
  <c r="P239"/>
  <c r="BI236"/>
  <c r="BH236"/>
  <c r="BG236"/>
  <c r="BE236"/>
  <c r="T236"/>
  <c r="R236"/>
  <c r="P236"/>
  <c r="BI232"/>
  <c r="BH232"/>
  <c r="BG232"/>
  <c r="BE232"/>
  <c r="T232"/>
  <c r="R232"/>
  <c r="P232"/>
  <c r="BI229"/>
  <c r="BH229"/>
  <c r="BG229"/>
  <c r="BE229"/>
  <c r="T229"/>
  <c r="R229"/>
  <c r="P229"/>
  <c r="BI227"/>
  <c r="BH227"/>
  <c r="BG227"/>
  <c r="BE227"/>
  <c r="T227"/>
  <c r="R227"/>
  <c r="P227"/>
  <c r="BI224"/>
  <c r="BH224"/>
  <c r="BG224"/>
  <c r="BE224"/>
  <c r="T224"/>
  <c r="R224"/>
  <c r="P224"/>
  <c r="BI221"/>
  <c r="BH221"/>
  <c r="BG221"/>
  <c r="BE221"/>
  <c r="T221"/>
  <c r="R221"/>
  <c r="P221"/>
  <c r="BI218"/>
  <c r="BH218"/>
  <c r="BG218"/>
  <c r="BE218"/>
  <c r="T218"/>
  <c r="R218"/>
  <c r="P218"/>
  <c r="BI215"/>
  <c r="BH215"/>
  <c r="BG215"/>
  <c r="BE215"/>
  <c r="T215"/>
  <c r="R215"/>
  <c r="P215"/>
  <c r="BI212"/>
  <c r="BH212"/>
  <c r="BG212"/>
  <c r="BE212"/>
  <c r="T212"/>
  <c r="R212"/>
  <c r="P212"/>
  <c r="BI209"/>
  <c r="BH209"/>
  <c r="BG209"/>
  <c r="BE209"/>
  <c r="T209"/>
  <c r="R209"/>
  <c r="P209"/>
  <c r="BI205"/>
  <c r="BH205"/>
  <c r="BG205"/>
  <c r="BE205"/>
  <c r="T205"/>
  <c r="R205"/>
  <c r="P205"/>
  <c r="BI202"/>
  <c r="BH202"/>
  <c r="BG202"/>
  <c r="BE202"/>
  <c r="T202"/>
  <c r="R202"/>
  <c r="P202"/>
  <c r="BI199"/>
  <c r="BH199"/>
  <c r="BG199"/>
  <c r="BE199"/>
  <c r="T199"/>
  <c r="R199"/>
  <c r="P199"/>
  <c r="BI196"/>
  <c r="BH196"/>
  <c r="BG196"/>
  <c r="BE196"/>
  <c r="T196"/>
  <c r="R196"/>
  <c r="P196"/>
  <c r="BI193"/>
  <c r="BH193"/>
  <c r="BG193"/>
  <c r="BE193"/>
  <c r="T193"/>
  <c r="R193"/>
  <c r="P193"/>
  <c r="BI190"/>
  <c r="BH190"/>
  <c r="BG190"/>
  <c r="BE190"/>
  <c r="T190"/>
  <c r="R190"/>
  <c r="P190"/>
  <c r="BI187"/>
  <c r="BH187"/>
  <c r="BG187"/>
  <c r="BE187"/>
  <c r="T187"/>
  <c r="R187"/>
  <c r="P187"/>
  <c r="BI184"/>
  <c r="BH184"/>
  <c r="BG184"/>
  <c r="BE184"/>
  <c r="T184"/>
  <c r="R184"/>
  <c r="P184"/>
  <c r="BI181"/>
  <c r="BH181"/>
  <c r="BG181"/>
  <c r="BE181"/>
  <c r="T181"/>
  <c r="R181"/>
  <c r="P181"/>
  <c r="BI178"/>
  <c r="BH178"/>
  <c r="BG178"/>
  <c r="BE178"/>
  <c r="T178"/>
  <c r="R178"/>
  <c r="P178"/>
  <c r="BI175"/>
  <c r="BH175"/>
  <c r="BG175"/>
  <c r="BE175"/>
  <c r="T175"/>
  <c r="R175"/>
  <c r="P175"/>
  <c r="BI172"/>
  <c r="BH172"/>
  <c r="BG172"/>
  <c r="BE172"/>
  <c r="T172"/>
  <c r="R172"/>
  <c r="P172"/>
  <c r="BI169"/>
  <c r="BH169"/>
  <c r="BG169"/>
  <c r="BE169"/>
  <c r="T169"/>
  <c r="R169"/>
  <c r="P169"/>
  <c r="BI166"/>
  <c r="BH166"/>
  <c r="BG166"/>
  <c r="BE166"/>
  <c r="T166"/>
  <c r="R166"/>
  <c r="P166"/>
  <c r="BI163"/>
  <c r="BH163"/>
  <c r="BG163"/>
  <c r="BE163"/>
  <c r="T163"/>
  <c r="R163"/>
  <c r="P163"/>
  <c r="BI160"/>
  <c r="BH160"/>
  <c r="BG160"/>
  <c r="BE160"/>
  <c r="T160"/>
  <c r="R160"/>
  <c r="P160"/>
  <c r="BI157"/>
  <c r="BH157"/>
  <c r="BG157"/>
  <c r="BE157"/>
  <c r="T157"/>
  <c r="R157"/>
  <c r="P157"/>
  <c r="BI154"/>
  <c r="BH154"/>
  <c r="BG154"/>
  <c r="BE154"/>
  <c r="T154"/>
  <c r="R154"/>
  <c r="P154"/>
  <c r="BI151"/>
  <c r="BH151"/>
  <c r="BG151"/>
  <c r="BE151"/>
  <c r="T151"/>
  <c r="R151"/>
  <c r="P151"/>
  <c r="BI148"/>
  <c r="BH148"/>
  <c r="BG148"/>
  <c r="BE148"/>
  <c r="T148"/>
  <c r="R148"/>
  <c r="P148"/>
  <c r="BI145"/>
  <c r="BH145"/>
  <c r="BG145"/>
  <c r="BE145"/>
  <c r="T145"/>
  <c r="R145"/>
  <c r="P145"/>
  <c r="BI142"/>
  <c r="BH142"/>
  <c r="BG142"/>
  <c r="BE142"/>
  <c r="T142"/>
  <c r="R142"/>
  <c r="P142"/>
  <c r="BI138"/>
  <c r="BH138"/>
  <c r="BG138"/>
  <c r="BE138"/>
  <c r="T138"/>
  <c r="R138"/>
  <c r="P138"/>
  <c r="BI135"/>
  <c r="BH135"/>
  <c r="BG135"/>
  <c r="BE135"/>
  <c r="T135"/>
  <c r="R135"/>
  <c r="P135"/>
  <c r="BI132"/>
  <c r="BH132"/>
  <c r="BG132"/>
  <c r="BE132"/>
  <c r="T132"/>
  <c r="R132"/>
  <c r="P132"/>
  <c r="BI129"/>
  <c r="BH129"/>
  <c r="BG129"/>
  <c r="BE129"/>
  <c r="T129"/>
  <c r="R129"/>
  <c r="P129"/>
  <c r="BI126"/>
  <c r="BH126"/>
  <c r="BG126"/>
  <c r="BE126"/>
  <c r="T126"/>
  <c r="R126"/>
  <c r="P126"/>
  <c r="BI123"/>
  <c r="BH123"/>
  <c r="BG123"/>
  <c r="BE123"/>
  <c r="T123"/>
  <c r="R123"/>
  <c r="P123"/>
  <c r="BI120"/>
  <c r="BH120"/>
  <c r="BG120"/>
  <c r="BE120"/>
  <c r="T120"/>
  <c r="R120"/>
  <c r="P120"/>
  <c r="BI117"/>
  <c r="BH117"/>
  <c r="BG117"/>
  <c r="BE117"/>
  <c r="T117"/>
  <c r="R117"/>
  <c r="P117"/>
  <c r="BI114"/>
  <c r="BH114"/>
  <c r="BG114"/>
  <c r="BE114"/>
  <c r="T114"/>
  <c r="R114"/>
  <c r="P114"/>
  <c r="BI111"/>
  <c r="BH111"/>
  <c r="BG111"/>
  <c r="BE111"/>
  <c r="T111"/>
  <c r="R111"/>
  <c r="P111"/>
  <c r="BI108"/>
  <c r="BH108"/>
  <c r="BG108"/>
  <c r="BE108"/>
  <c r="T108"/>
  <c r="R108"/>
  <c r="P108"/>
  <c r="BI105"/>
  <c r="BH105"/>
  <c r="BG105"/>
  <c r="BE105"/>
  <c r="T105"/>
  <c r="R105"/>
  <c r="P105"/>
  <c r="BI102"/>
  <c r="BH102"/>
  <c r="BG102"/>
  <c r="BE102"/>
  <c r="T102"/>
  <c r="R102"/>
  <c r="P102"/>
  <c r="BI99"/>
  <c r="BH99"/>
  <c r="BG99"/>
  <c r="BE99"/>
  <c r="T99"/>
  <c r="R99"/>
  <c r="P99"/>
  <c r="BI96"/>
  <c r="BH96"/>
  <c r="BG96"/>
  <c r="BE96"/>
  <c r="T96"/>
  <c r="R96"/>
  <c r="P96"/>
  <c r="BI93"/>
  <c r="BH93"/>
  <c r="BG93"/>
  <c r="BE93"/>
  <c r="T93"/>
  <c r="R93"/>
  <c r="P93"/>
  <c r="BI90"/>
  <c r="BH90"/>
  <c r="BG90"/>
  <c r="BE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8" r="J37"/>
  <c r="J36"/>
  <c i="1" r="AY61"/>
  <c i="8" r="J35"/>
  <c i="1" r="AX61"/>
  <c i="8" r="BI234"/>
  <c r="BH234"/>
  <c r="BG234"/>
  <c r="BE234"/>
  <c r="T234"/>
  <c r="R234"/>
  <c r="P234"/>
  <c r="BI231"/>
  <c r="BH231"/>
  <c r="BG231"/>
  <c r="BE231"/>
  <c r="T231"/>
  <c r="R231"/>
  <c r="P231"/>
  <c r="BI229"/>
  <c r="BH229"/>
  <c r="BG229"/>
  <c r="BE229"/>
  <c r="T229"/>
  <c r="R229"/>
  <c r="P229"/>
  <c r="BI226"/>
  <c r="BH226"/>
  <c r="BG226"/>
  <c r="BE226"/>
  <c r="T226"/>
  <c r="R226"/>
  <c r="P226"/>
  <c r="BI223"/>
  <c r="BH223"/>
  <c r="BG223"/>
  <c r="BE223"/>
  <c r="T223"/>
  <c r="R223"/>
  <c r="P223"/>
  <c r="BI220"/>
  <c r="BH220"/>
  <c r="BG220"/>
  <c r="BE220"/>
  <c r="T220"/>
  <c r="R220"/>
  <c r="P220"/>
  <c r="BI216"/>
  <c r="BH216"/>
  <c r="BG216"/>
  <c r="BE216"/>
  <c r="T216"/>
  <c r="R216"/>
  <c r="P216"/>
  <c r="BI211"/>
  <c r="BH211"/>
  <c r="BG211"/>
  <c r="BE211"/>
  <c r="T211"/>
  <c r="R211"/>
  <c r="P211"/>
  <c r="BI206"/>
  <c r="BH206"/>
  <c r="BG206"/>
  <c r="BE206"/>
  <c r="T206"/>
  <c r="R206"/>
  <c r="P206"/>
  <c r="BI201"/>
  <c r="BH201"/>
  <c r="BG201"/>
  <c r="BE201"/>
  <c r="T201"/>
  <c r="R201"/>
  <c r="P201"/>
  <c r="BI196"/>
  <c r="BH196"/>
  <c r="BG196"/>
  <c r="BE196"/>
  <c r="T196"/>
  <c r="R196"/>
  <c r="P196"/>
  <c r="BI191"/>
  <c r="BH191"/>
  <c r="BG191"/>
  <c r="BE191"/>
  <c r="T191"/>
  <c r="R191"/>
  <c r="P191"/>
  <c r="BI188"/>
  <c r="BH188"/>
  <c r="BG188"/>
  <c r="BE188"/>
  <c r="T188"/>
  <c r="R188"/>
  <c r="P188"/>
  <c r="BI184"/>
  <c r="BH184"/>
  <c r="BG184"/>
  <c r="BE184"/>
  <c r="T184"/>
  <c r="R184"/>
  <c r="P184"/>
  <c r="BI181"/>
  <c r="BH181"/>
  <c r="BG181"/>
  <c r="BE181"/>
  <c r="T181"/>
  <c r="R181"/>
  <c r="P181"/>
  <c r="BI178"/>
  <c r="BH178"/>
  <c r="BG178"/>
  <c r="BE178"/>
  <c r="T178"/>
  <c r="R178"/>
  <c r="P178"/>
  <c r="BI175"/>
  <c r="BH175"/>
  <c r="BG175"/>
  <c r="BE175"/>
  <c r="T175"/>
  <c r="R175"/>
  <c r="P175"/>
  <c r="BI172"/>
  <c r="BH172"/>
  <c r="BG172"/>
  <c r="BE172"/>
  <c r="T172"/>
  <c r="R172"/>
  <c r="P172"/>
  <c r="BI169"/>
  <c r="BH169"/>
  <c r="BG169"/>
  <c r="BE169"/>
  <c r="T169"/>
  <c r="R169"/>
  <c r="P169"/>
  <c r="BI166"/>
  <c r="BH166"/>
  <c r="BG166"/>
  <c r="BE166"/>
  <c r="T166"/>
  <c r="R166"/>
  <c r="P166"/>
  <c r="BI163"/>
  <c r="BH163"/>
  <c r="BG163"/>
  <c r="BE163"/>
  <c r="T163"/>
  <c r="R163"/>
  <c r="P163"/>
  <c r="BI160"/>
  <c r="BH160"/>
  <c r="BG160"/>
  <c r="BE160"/>
  <c r="T160"/>
  <c r="R160"/>
  <c r="P160"/>
  <c r="BI157"/>
  <c r="BH157"/>
  <c r="BG157"/>
  <c r="BE157"/>
  <c r="T157"/>
  <c r="R157"/>
  <c r="P157"/>
  <c r="BI154"/>
  <c r="BH154"/>
  <c r="BG154"/>
  <c r="BE154"/>
  <c r="T154"/>
  <c r="R154"/>
  <c r="P154"/>
  <c r="BI151"/>
  <c r="BH151"/>
  <c r="BG151"/>
  <c r="BE151"/>
  <c r="T151"/>
  <c r="R151"/>
  <c r="P151"/>
  <c r="BI148"/>
  <c r="BH148"/>
  <c r="BG148"/>
  <c r="BE148"/>
  <c r="T148"/>
  <c r="R148"/>
  <c r="P148"/>
  <c r="BI145"/>
  <c r="BH145"/>
  <c r="BG145"/>
  <c r="BE145"/>
  <c r="T145"/>
  <c r="R145"/>
  <c r="P145"/>
  <c r="BI142"/>
  <c r="BH142"/>
  <c r="BG142"/>
  <c r="BE142"/>
  <c r="T142"/>
  <c r="R142"/>
  <c r="P142"/>
  <c r="BI140"/>
  <c r="BH140"/>
  <c r="BG140"/>
  <c r="BE140"/>
  <c r="T140"/>
  <c r="R140"/>
  <c r="P140"/>
  <c r="BI136"/>
  <c r="BH136"/>
  <c r="BG136"/>
  <c r="BE136"/>
  <c r="T136"/>
  <c r="R136"/>
  <c r="P136"/>
  <c r="BI128"/>
  <c r="BH128"/>
  <c r="BG128"/>
  <c r="BE128"/>
  <c r="T128"/>
  <c r="R128"/>
  <c r="P128"/>
  <c r="BI123"/>
  <c r="BH123"/>
  <c r="BG123"/>
  <c r="BE123"/>
  <c r="T123"/>
  <c r="R123"/>
  <c r="P123"/>
  <c r="BI118"/>
  <c r="BH118"/>
  <c r="BG118"/>
  <c r="BE118"/>
  <c r="T118"/>
  <c r="R118"/>
  <c r="P118"/>
  <c r="BI114"/>
  <c r="BH114"/>
  <c r="BG114"/>
  <c r="BE114"/>
  <c r="T114"/>
  <c r="R114"/>
  <c r="P114"/>
  <c r="BI106"/>
  <c r="BH106"/>
  <c r="BG106"/>
  <c r="BE106"/>
  <c r="T106"/>
  <c r="R106"/>
  <c r="P106"/>
  <c r="BI103"/>
  <c r="BH103"/>
  <c r="BG103"/>
  <c r="BE103"/>
  <c r="T103"/>
  <c r="R103"/>
  <c r="P103"/>
  <c r="BI99"/>
  <c r="BH99"/>
  <c r="BG99"/>
  <c r="BE99"/>
  <c r="T99"/>
  <c r="R99"/>
  <c r="P99"/>
  <c r="BI95"/>
  <c r="BH95"/>
  <c r="BG95"/>
  <c r="BE95"/>
  <c r="T95"/>
  <c r="R95"/>
  <c r="P95"/>
  <c r="BI92"/>
  <c r="BH92"/>
  <c r="BG92"/>
  <c r="BE92"/>
  <c r="T92"/>
  <c r="R92"/>
  <c r="P92"/>
  <c r="BI89"/>
  <c r="BH89"/>
  <c r="BG89"/>
  <c r="BE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48"/>
  <c i="7" r="J37"/>
  <c r="J36"/>
  <c i="1" r="AY60"/>
  <c i="7" r="J35"/>
  <c i="1" r="AX60"/>
  <c i="7" r="BI627"/>
  <c r="BH627"/>
  <c r="BG627"/>
  <c r="BE627"/>
  <c r="T627"/>
  <c r="R627"/>
  <c r="P627"/>
  <c r="BI618"/>
  <c r="BH618"/>
  <c r="BG618"/>
  <c r="BE618"/>
  <c r="T618"/>
  <c r="R618"/>
  <c r="P618"/>
  <c r="BI614"/>
  <c r="BH614"/>
  <c r="BG614"/>
  <c r="BE614"/>
  <c r="T614"/>
  <c r="R614"/>
  <c r="P614"/>
  <c r="BI611"/>
  <c r="BH611"/>
  <c r="BG611"/>
  <c r="BE611"/>
  <c r="T611"/>
  <c r="R611"/>
  <c r="P611"/>
  <c r="BI608"/>
  <c r="BH608"/>
  <c r="BG608"/>
  <c r="BE608"/>
  <c r="T608"/>
  <c r="R608"/>
  <c r="P608"/>
  <c r="BI605"/>
  <c r="BH605"/>
  <c r="BG605"/>
  <c r="BE605"/>
  <c r="T605"/>
  <c r="R605"/>
  <c r="P605"/>
  <c r="BI600"/>
  <c r="BH600"/>
  <c r="BG600"/>
  <c r="BE600"/>
  <c r="T600"/>
  <c r="R600"/>
  <c r="P600"/>
  <c r="BI596"/>
  <c r="BH596"/>
  <c r="BG596"/>
  <c r="BE596"/>
  <c r="T596"/>
  <c r="R596"/>
  <c r="P596"/>
  <c r="BI592"/>
  <c r="BH592"/>
  <c r="BG592"/>
  <c r="BE592"/>
  <c r="T592"/>
  <c r="R592"/>
  <c r="P592"/>
  <c r="BI589"/>
  <c r="BH589"/>
  <c r="BG589"/>
  <c r="BE589"/>
  <c r="T589"/>
  <c r="R589"/>
  <c r="P589"/>
  <c r="BI587"/>
  <c r="BH587"/>
  <c r="BG587"/>
  <c r="BE587"/>
  <c r="T587"/>
  <c r="R587"/>
  <c r="P587"/>
  <c r="BI584"/>
  <c r="BH584"/>
  <c r="BG584"/>
  <c r="BE584"/>
  <c r="T584"/>
  <c r="R584"/>
  <c r="P584"/>
  <c r="BI582"/>
  <c r="BH582"/>
  <c r="BG582"/>
  <c r="BE582"/>
  <c r="T582"/>
  <c r="R582"/>
  <c r="P582"/>
  <c r="BI579"/>
  <c r="BH579"/>
  <c r="BG579"/>
  <c r="BE579"/>
  <c r="T579"/>
  <c r="R579"/>
  <c r="P579"/>
  <c r="BI568"/>
  <c r="BH568"/>
  <c r="BG568"/>
  <c r="BE568"/>
  <c r="T568"/>
  <c r="R568"/>
  <c r="P568"/>
  <c r="BI556"/>
  <c r="BH556"/>
  <c r="BG556"/>
  <c r="BE556"/>
  <c r="T556"/>
  <c r="R556"/>
  <c r="P556"/>
  <c r="BI554"/>
  <c r="BH554"/>
  <c r="BG554"/>
  <c r="BE554"/>
  <c r="T554"/>
  <c r="R554"/>
  <c r="P554"/>
  <c r="BI549"/>
  <c r="BH549"/>
  <c r="BG549"/>
  <c r="BE549"/>
  <c r="T549"/>
  <c r="R549"/>
  <c r="P549"/>
  <c r="BI546"/>
  <c r="BH546"/>
  <c r="BG546"/>
  <c r="BE546"/>
  <c r="T546"/>
  <c r="R546"/>
  <c r="P546"/>
  <c r="BI538"/>
  <c r="BH538"/>
  <c r="BG538"/>
  <c r="BE538"/>
  <c r="T538"/>
  <c r="R538"/>
  <c r="P538"/>
  <c r="BI536"/>
  <c r="BH536"/>
  <c r="BG536"/>
  <c r="BE536"/>
  <c r="T536"/>
  <c r="R536"/>
  <c r="P536"/>
  <c r="BI528"/>
  <c r="BH528"/>
  <c r="BG528"/>
  <c r="BE528"/>
  <c r="T528"/>
  <c r="R528"/>
  <c r="P528"/>
  <c r="BI524"/>
  <c r="BH524"/>
  <c r="BG524"/>
  <c r="BE524"/>
  <c r="T524"/>
  <c r="R524"/>
  <c r="P524"/>
  <c r="BI521"/>
  <c r="BH521"/>
  <c r="BG521"/>
  <c r="BE521"/>
  <c r="T521"/>
  <c r="R521"/>
  <c r="P521"/>
  <c r="BI511"/>
  <c r="BH511"/>
  <c r="BG511"/>
  <c r="BE511"/>
  <c r="T511"/>
  <c r="R511"/>
  <c r="P511"/>
  <c r="BI506"/>
  <c r="BH506"/>
  <c r="BG506"/>
  <c r="BE506"/>
  <c r="T506"/>
  <c r="R506"/>
  <c r="P506"/>
  <c r="BI502"/>
  <c r="BH502"/>
  <c r="BG502"/>
  <c r="BE502"/>
  <c r="T502"/>
  <c r="R502"/>
  <c r="P502"/>
  <c r="BI497"/>
  <c r="BH497"/>
  <c r="BG497"/>
  <c r="BE497"/>
  <c r="T497"/>
  <c r="R497"/>
  <c r="P497"/>
  <c r="BI493"/>
  <c r="BH493"/>
  <c r="BG493"/>
  <c r="BE493"/>
  <c r="T493"/>
  <c r="R493"/>
  <c r="P493"/>
  <c r="BI491"/>
  <c r="BH491"/>
  <c r="BG491"/>
  <c r="BE491"/>
  <c r="T491"/>
  <c r="R491"/>
  <c r="P491"/>
  <c r="BI487"/>
  <c r="BH487"/>
  <c r="BG487"/>
  <c r="BE487"/>
  <c r="T487"/>
  <c r="R487"/>
  <c r="P487"/>
  <c r="BI484"/>
  <c r="BH484"/>
  <c r="BG484"/>
  <c r="BE484"/>
  <c r="T484"/>
  <c r="R484"/>
  <c r="P484"/>
  <c r="BI482"/>
  <c r="BH482"/>
  <c r="BG482"/>
  <c r="BE482"/>
  <c r="T482"/>
  <c r="R482"/>
  <c r="P482"/>
  <c r="BI479"/>
  <c r="BH479"/>
  <c r="BG479"/>
  <c r="BE479"/>
  <c r="T479"/>
  <c r="R479"/>
  <c r="P479"/>
  <c r="BI475"/>
  <c r="BH475"/>
  <c r="BG475"/>
  <c r="BE475"/>
  <c r="T475"/>
  <c r="R475"/>
  <c r="P475"/>
  <c r="BI468"/>
  <c r="BH468"/>
  <c r="BG468"/>
  <c r="BE468"/>
  <c r="T468"/>
  <c r="R468"/>
  <c r="P468"/>
  <c r="BI465"/>
  <c r="BH465"/>
  <c r="BG465"/>
  <c r="BE465"/>
  <c r="T465"/>
  <c r="R465"/>
  <c r="P465"/>
  <c r="BI458"/>
  <c r="BH458"/>
  <c r="BG458"/>
  <c r="BE458"/>
  <c r="T458"/>
  <c r="R458"/>
  <c r="P458"/>
  <c r="BI453"/>
  <c r="BH453"/>
  <c r="BG453"/>
  <c r="BE453"/>
  <c r="T453"/>
  <c r="R453"/>
  <c r="P453"/>
  <c r="BI448"/>
  <c r="BH448"/>
  <c r="BG448"/>
  <c r="BE448"/>
  <c r="T448"/>
  <c r="R448"/>
  <c r="P448"/>
  <c r="BI445"/>
  <c r="BH445"/>
  <c r="BG445"/>
  <c r="BE445"/>
  <c r="T445"/>
  <c r="R445"/>
  <c r="P445"/>
  <c r="BI440"/>
  <c r="BH440"/>
  <c r="BG440"/>
  <c r="BE440"/>
  <c r="T440"/>
  <c r="R440"/>
  <c r="P440"/>
  <c r="BI435"/>
  <c r="BH435"/>
  <c r="BG435"/>
  <c r="BE435"/>
  <c r="T435"/>
  <c r="R435"/>
  <c r="P435"/>
  <c r="BI431"/>
  <c r="BH431"/>
  <c r="BG431"/>
  <c r="BE431"/>
  <c r="T431"/>
  <c r="R431"/>
  <c r="P431"/>
  <c r="BI428"/>
  <c r="BH428"/>
  <c r="BG428"/>
  <c r="BE428"/>
  <c r="T428"/>
  <c r="R428"/>
  <c r="P428"/>
  <c r="BI425"/>
  <c r="BH425"/>
  <c r="BG425"/>
  <c r="BE425"/>
  <c r="T425"/>
  <c r="R425"/>
  <c r="P425"/>
  <c r="BI421"/>
  <c r="BH421"/>
  <c r="BG421"/>
  <c r="BE421"/>
  <c r="T421"/>
  <c r="R421"/>
  <c r="P421"/>
  <c r="BI418"/>
  <c r="BH418"/>
  <c r="BG418"/>
  <c r="BE418"/>
  <c r="T418"/>
  <c r="R418"/>
  <c r="P418"/>
  <c r="BI415"/>
  <c r="BH415"/>
  <c r="BG415"/>
  <c r="BE415"/>
  <c r="T415"/>
  <c r="R415"/>
  <c r="P415"/>
  <c r="BI411"/>
  <c r="BH411"/>
  <c r="BG411"/>
  <c r="BE411"/>
  <c r="T411"/>
  <c r="R411"/>
  <c r="P411"/>
  <c r="BI407"/>
  <c r="BH407"/>
  <c r="BG407"/>
  <c r="BE407"/>
  <c r="T407"/>
  <c r="R407"/>
  <c r="P407"/>
  <c r="BI403"/>
  <c r="BH403"/>
  <c r="BG403"/>
  <c r="BE403"/>
  <c r="T403"/>
  <c r="R403"/>
  <c r="P403"/>
  <c r="BI398"/>
  <c r="BH398"/>
  <c r="BG398"/>
  <c r="BE398"/>
  <c r="T398"/>
  <c r="R398"/>
  <c r="P398"/>
  <c r="BI395"/>
  <c r="BH395"/>
  <c r="BG395"/>
  <c r="BE395"/>
  <c r="T395"/>
  <c r="R395"/>
  <c r="P395"/>
  <c r="BI388"/>
  <c r="BH388"/>
  <c r="BG388"/>
  <c r="BE388"/>
  <c r="T388"/>
  <c r="R388"/>
  <c r="P388"/>
  <c r="BI379"/>
  <c r="BH379"/>
  <c r="BG379"/>
  <c r="BE379"/>
  <c r="T379"/>
  <c r="R379"/>
  <c r="P379"/>
  <c r="BI375"/>
  <c r="BH375"/>
  <c r="BG375"/>
  <c r="BE375"/>
  <c r="T375"/>
  <c r="R375"/>
  <c r="P375"/>
  <c r="BI369"/>
  <c r="BH369"/>
  <c r="BG369"/>
  <c r="BE369"/>
  <c r="T369"/>
  <c r="T368"/>
  <c r="R369"/>
  <c r="R368"/>
  <c r="P369"/>
  <c r="P368"/>
  <c r="BI360"/>
  <c r="BH360"/>
  <c r="BG360"/>
  <c r="BE360"/>
  <c r="T360"/>
  <c r="R360"/>
  <c r="P360"/>
  <c r="BI343"/>
  <c r="BH343"/>
  <c r="BG343"/>
  <c r="BE343"/>
  <c r="T343"/>
  <c r="R343"/>
  <c r="P343"/>
  <c r="BI327"/>
  <c r="BH327"/>
  <c r="BG327"/>
  <c r="BE327"/>
  <c r="T327"/>
  <c r="R327"/>
  <c r="P327"/>
  <c r="BI313"/>
  <c r="BH313"/>
  <c r="BG313"/>
  <c r="BE313"/>
  <c r="T313"/>
  <c r="R313"/>
  <c r="P313"/>
  <c r="BI301"/>
  <c r="BH301"/>
  <c r="BG301"/>
  <c r="BE301"/>
  <c r="T301"/>
  <c r="R301"/>
  <c r="P301"/>
  <c r="BI292"/>
  <c r="BH292"/>
  <c r="BG292"/>
  <c r="BE292"/>
  <c r="T292"/>
  <c r="R292"/>
  <c r="P292"/>
  <c r="BI289"/>
  <c r="BH289"/>
  <c r="BG289"/>
  <c r="BE289"/>
  <c r="T289"/>
  <c r="R289"/>
  <c r="P289"/>
  <c r="BI276"/>
  <c r="BH276"/>
  <c r="BG276"/>
  <c r="BE276"/>
  <c r="T276"/>
  <c r="R276"/>
  <c r="P276"/>
  <c r="BI273"/>
  <c r="BH273"/>
  <c r="BG273"/>
  <c r="BE273"/>
  <c r="T273"/>
  <c r="R273"/>
  <c r="P273"/>
  <c r="BI269"/>
  <c r="BH269"/>
  <c r="BG269"/>
  <c r="BE269"/>
  <c r="T269"/>
  <c r="R269"/>
  <c r="P269"/>
  <c r="BI264"/>
  <c r="BH264"/>
  <c r="BG264"/>
  <c r="BE264"/>
  <c r="T264"/>
  <c r="R264"/>
  <c r="P264"/>
  <c r="BI257"/>
  <c r="BH257"/>
  <c r="BG257"/>
  <c r="BE257"/>
  <c r="T257"/>
  <c r="R257"/>
  <c r="P257"/>
  <c r="BI250"/>
  <c r="BH250"/>
  <c r="BG250"/>
  <c r="BE250"/>
  <c r="T250"/>
  <c r="R250"/>
  <c r="P250"/>
  <c r="BI242"/>
  <c r="BH242"/>
  <c r="BG242"/>
  <c r="BE242"/>
  <c r="T242"/>
  <c r="R242"/>
  <c r="P242"/>
  <c r="BI232"/>
  <c r="BH232"/>
  <c r="BG232"/>
  <c r="BE232"/>
  <c r="T232"/>
  <c r="R232"/>
  <c r="P232"/>
  <c r="BI222"/>
  <c r="BH222"/>
  <c r="BG222"/>
  <c r="BE222"/>
  <c r="T222"/>
  <c r="R222"/>
  <c r="P222"/>
  <c r="BI219"/>
  <c r="BH219"/>
  <c r="BG219"/>
  <c r="BE219"/>
  <c r="T219"/>
  <c r="R219"/>
  <c r="P219"/>
  <c r="BI214"/>
  <c r="BH214"/>
  <c r="BG214"/>
  <c r="BE214"/>
  <c r="T214"/>
  <c r="R214"/>
  <c r="P214"/>
  <c r="BI211"/>
  <c r="BH211"/>
  <c r="BG211"/>
  <c r="BE211"/>
  <c r="T211"/>
  <c r="R211"/>
  <c r="P211"/>
  <c r="BI206"/>
  <c r="BH206"/>
  <c r="BG206"/>
  <c r="BE206"/>
  <c r="T206"/>
  <c r="R206"/>
  <c r="P206"/>
  <c r="BI195"/>
  <c r="BH195"/>
  <c r="BG195"/>
  <c r="BE195"/>
  <c r="T195"/>
  <c r="R195"/>
  <c r="P195"/>
  <c r="BI184"/>
  <c r="BH184"/>
  <c r="BG184"/>
  <c r="BE184"/>
  <c r="T184"/>
  <c r="R184"/>
  <c r="P184"/>
  <c r="BI173"/>
  <c r="BH173"/>
  <c r="BG173"/>
  <c r="BE173"/>
  <c r="T173"/>
  <c r="R173"/>
  <c r="P173"/>
  <c r="BI168"/>
  <c r="BH168"/>
  <c r="BG168"/>
  <c r="BE168"/>
  <c r="T168"/>
  <c r="R168"/>
  <c r="P168"/>
  <c r="BI164"/>
  <c r="BH164"/>
  <c r="BG164"/>
  <c r="BE164"/>
  <c r="T164"/>
  <c r="R164"/>
  <c r="P164"/>
  <c r="BI161"/>
  <c r="BH161"/>
  <c r="BG161"/>
  <c r="BE161"/>
  <c r="T161"/>
  <c r="R161"/>
  <c r="P161"/>
  <c r="BI144"/>
  <c r="BH144"/>
  <c r="BG144"/>
  <c r="BE144"/>
  <c r="T144"/>
  <c r="R144"/>
  <c r="P144"/>
  <c r="BI136"/>
  <c r="BH136"/>
  <c r="BG136"/>
  <c r="BE136"/>
  <c r="T136"/>
  <c r="R136"/>
  <c r="P136"/>
  <c r="BI133"/>
  <c r="BH133"/>
  <c r="BG133"/>
  <c r="BE133"/>
  <c r="T133"/>
  <c r="R133"/>
  <c r="P133"/>
  <c r="BI128"/>
  <c r="BH128"/>
  <c r="BG128"/>
  <c r="BE128"/>
  <c r="T128"/>
  <c r="R128"/>
  <c r="P128"/>
  <c r="BI120"/>
  <c r="BH120"/>
  <c r="BG120"/>
  <c r="BE120"/>
  <c r="T120"/>
  <c r="R120"/>
  <c r="P120"/>
  <c r="BI112"/>
  <c r="BH112"/>
  <c r="BG112"/>
  <c r="BE112"/>
  <c r="T112"/>
  <c r="R112"/>
  <c r="P112"/>
  <c r="BI96"/>
  <c r="BH96"/>
  <c r="BG96"/>
  <c r="BE96"/>
  <c r="T96"/>
  <c r="R96"/>
  <c r="P96"/>
  <c r="J90"/>
  <c r="J89"/>
  <c r="F89"/>
  <c r="F87"/>
  <c r="E85"/>
  <c r="J55"/>
  <c r="J54"/>
  <c r="F54"/>
  <c r="F52"/>
  <c r="E50"/>
  <c r="J18"/>
  <c r="E18"/>
  <c r="F90"/>
  <c r="J17"/>
  <c r="J12"/>
  <c r="J87"/>
  <c r="E7"/>
  <c r="E83"/>
  <c i="6" r="J37"/>
  <c r="J36"/>
  <c i="1" r="AY59"/>
  <c i="6" r="J35"/>
  <c i="1" r="AX59"/>
  <c i="6" r="BI523"/>
  <c r="BH523"/>
  <c r="BG523"/>
  <c r="BE523"/>
  <c r="T523"/>
  <c r="R523"/>
  <c r="P523"/>
  <c r="BI520"/>
  <c r="BH520"/>
  <c r="BG520"/>
  <c r="BE520"/>
  <c r="T520"/>
  <c r="R520"/>
  <c r="P520"/>
  <c r="BI517"/>
  <c r="BH517"/>
  <c r="BG517"/>
  <c r="BE517"/>
  <c r="T517"/>
  <c r="R517"/>
  <c r="P517"/>
  <c r="BI507"/>
  <c r="BH507"/>
  <c r="BG507"/>
  <c r="BE507"/>
  <c r="T507"/>
  <c r="R507"/>
  <c r="P507"/>
  <c r="BI503"/>
  <c r="BH503"/>
  <c r="BG503"/>
  <c r="BE503"/>
  <c r="T503"/>
  <c r="R503"/>
  <c r="P503"/>
  <c r="BI500"/>
  <c r="BH500"/>
  <c r="BG500"/>
  <c r="BE500"/>
  <c r="T500"/>
  <c r="R500"/>
  <c r="P500"/>
  <c r="BI497"/>
  <c r="BH497"/>
  <c r="BG497"/>
  <c r="BE497"/>
  <c r="T497"/>
  <c r="R497"/>
  <c r="P497"/>
  <c r="BI488"/>
  <c r="BH488"/>
  <c r="BG488"/>
  <c r="BE488"/>
  <c r="T488"/>
  <c r="R488"/>
  <c r="P488"/>
  <c r="BI485"/>
  <c r="BH485"/>
  <c r="BG485"/>
  <c r="BE485"/>
  <c r="T485"/>
  <c r="R485"/>
  <c r="P485"/>
  <c r="BI480"/>
  <c r="BH480"/>
  <c r="BG480"/>
  <c r="BE480"/>
  <c r="T480"/>
  <c r="R480"/>
  <c r="P480"/>
  <c r="BI477"/>
  <c r="BH477"/>
  <c r="BG477"/>
  <c r="BE477"/>
  <c r="T477"/>
  <c r="R477"/>
  <c r="P477"/>
  <c r="BI472"/>
  <c r="BH472"/>
  <c r="BG472"/>
  <c r="BE472"/>
  <c r="T472"/>
  <c r="R472"/>
  <c r="P472"/>
  <c r="BI469"/>
  <c r="BH469"/>
  <c r="BG469"/>
  <c r="BE469"/>
  <c r="T469"/>
  <c r="R469"/>
  <c r="P469"/>
  <c r="BI465"/>
  <c r="BH465"/>
  <c r="BG465"/>
  <c r="BE465"/>
  <c r="T465"/>
  <c r="R465"/>
  <c r="P465"/>
  <c r="BI462"/>
  <c r="BH462"/>
  <c r="BG462"/>
  <c r="BE462"/>
  <c r="T462"/>
  <c r="R462"/>
  <c r="P462"/>
  <c r="BI459"/>
  <c r="BH459"/>
  <c r="BG459"/>
  <c r="BE459"/>
  <c r="T459"/>
  <c r="R459"/>
  <c r="P459"/>
  <c r="BI456"/>
  <c r="BH456"/>
  <c r="BG456"/>
  <c r="BE456"/>
  <c r="T456"/>
  <c r="R456"/>
  <c r="P456"/>
  <c r="BI451"/>
  <c r="BH451"/>
  <c r="BG451"/>
  <c r="BE451"/>
  <c r="T451"/>
  <c r="R451"/>
  <c r="P451"/>
  <c r="BI448"/>
  <c r="BH448"/>
  <c r="BG448"/>
  <c r="BE448"/>
  <c r="T448"/>
  <c r="R448"/>
  <c r="P448"/>
  <c r="BI443"/>
  <c r="BH443"/>
  <c r="BG443"/>
  <c r="BE443"/>
  <c r="T443"/>
  <c r="R443"/>
  <c r="P443"/>
  <c r="BI439"/>
  <c r="BH439"/>
  <c r="BG439"/>
  <c r="BE439"/>
  <c r="T439"/>
  <c r="R439"/>
  <c r="P439"/>
  <c r="BI436"/>
  <c r="BH436"/>
  <c r="BG436"/>
  <c r="BE436"/>
  <c r="T436"/>
  <c r="R436"/>
  <c r="P436"/>
  <c r="BI433"/>
  <c r="BH433"/>
  <c r="BG433"/>
  <c r="BE433"/>
  <c r="T433"/>
  <c r="R433"/>
  <c r="P433"/>
  <c r="BI430"/>
  <c r="BH430"/>
  <c r="BG430"/>
  <c r="BE430"/>
  <c r="T430"/>
  <c r="R430"/>
  <c r="P430"/>
  <c r="BI428"/>
  <c r="BH428"/>
  <c r="BG428"/>
  <c r="BE428"/>
  <c r="T428"/>
  <c r="R428"/>
  <c r="P428"/>
  <c r="BI425"/>
  <c r="BH425"/>
  <c r="BG425"/>
  <c r="BE425"/>
  <c r="T425"/>
  <c r="R425"/>
  <c r="P425"/>
  <c r="BI422"/>
  <c r="BH422"/>
  <c r="BG422"/>
  <c r="BE422"/>
  <c r="T422"/>
  <c r="R422"/>
  <c r="P422"/>
  <c r="BI419"/>
  <c r="BH419"/>
  <c r="BG419"/>
  <c r="BE419"/>
  <c r="T419"/>
  <c r="R419"/>
  <c r="P419"/>
  <c r="BI414"/>
  <c r="BH414"/>
  <c r="BG414"/>
  <c r="BE414"/>
  <c r="T414"/>
  <c r="R414"/>
  <c r="P414"/>
  <c r="BI411"/>
  <c r="BH411"/>
  <c r="BG411"/>
  <c r="BE411"/>
  <c r="T411"/>
  <c r="R411"/>
  <c r="P411"/>
  <c r="BI406"/>
  <c r="BH406"/>
  <c r="BG406"/>
  <c r="BE406"/>
  <c r="T406"/>
  <c r="R406"/>
  <c r="P406"/>
  <c r="BI401"/>
  <c r="BH401"/>
  <c r="BG401"/>
  <c r="BE401"/>
  <c r="T401"/>
  <c r="R401"/>
  <c r="P401"/>
  <c r="BI398"/>
  <c r="BH398"/>
  <c r="BG398"/>
  <c r="BE398"/>
  <c r="T398"/>
  <c r="R398"/>
  <c r="P398"/>
  <c r="BI395"/>
  <c r="BH395"/>
  <c r="BG395"/>
  <c r="BE395"/>
  <c r="T395"/>
  <c r="R395"/>
  <c r="P395"/>
  <c r="BI391"/>
  <c r="BH391"/>
  <c r="BG391"/>
  <c r="BE391"/>
  <c r="T391"/>
  <c r="R391"/>
  <c r="P391"/>
  <c r="BI389"/>
  <c r="BH389"/>
  <c r="BG389"/>
  <c r="BE389"/>
  <c r="T389"/>
  <c r="R389"/>
  <c r="P389"/>
  <c r="BI387"/>
  <c r="BH387"/>
  <c r="BG387"/>
  <c r="BE387"/>
  <c r="T387"/>
  <c r="R387"/>
  <c r="P387"/>
  <c r="BI384"/>
  <c r="BH384"/>
  <c r="BG384"/>
  <c r="BE384"/>
  <c r="T384"/>
  <c r="R384"/>
  <c r="P384"/>
  <c r="BI382"/>
  <c r="BH382"/>
  <c r="BG382"/>
  <c r="BE382"/>
  <c r="T382"/>
  <c r="R382"/>
  <c r="P382"/>
  <c r="BI379"/>
  <c r="BH379"/>
  <c r="BG379"/>
  <c r="BE379"/>
  <c r="T379"/>
  <c r="R379"/>
  <c r="P379"/>
  <c r="BI377"/>
  <c r="BH377"/>
  <c r="BG377"/>
  <c r="BE377"/>
  <c r="T377"/>
  <c r="R377"/>
  <c r="P377"/>
  <c r="BI374"/>
  <c r="BH374"/>
  <c r="BG374"/>
  <c r="BE374"/>
  <c r="T374"/>
  <c r="R374"/>
  <c r="P374"/>
  <c r="BI370"/>
  <c r="BH370"/>
  <c r="BG370"/>
  <c r="BE370"/>
  <c r="T370"/>
  <c r="R370"/>
  <c r="P370"/>
  <c r="BI366"/>
  <c r="BH366"/>
  <c r="BG366"/>
  <c r="BE366"/>
  <c r="T366"/>
  <c r="R366"/>
  <c r="P366"/>
  <c r="BI361"/>
  <c r="BH361"/>
  <c r="BG361"/>
  <c r="BE361"/>
  <c r="T361"/>
  <c r="R361"/>
  <c r="P361"/>
  <c r="BI359"/>
  <c r="BH359"/>
  <c r="BG359"/>
  <c r="BE359"/>
  <c r="T359"/>
  <c r="R359"/>
  <c r="P359"/>
  <c r="BI354"/>
  <c r="BH354"/>
  <c r="BG354"/>
  <c r="BE354"/>
  <c r="T354"/>
  <c r="R354"/>
  <c r="P354"/>
  <c r="BI350"/>
  <c r="BH350"/>
  <c r="BG350"/>
  <c r="BE350"/>
  <c r="T350"/>
  <c r="R350"/>
  <c r="P350"/>
  <c r="BI346"/>
  <c r="BH346"/>
  <c r="BG346"/>
  <c r="BE346"/>
  <c r="T346"/>
  <c r="R346"/>
  <c r="P346"/>
  <c r="BI341"/>
  <c r="BH341"/>
  <c r="BG341"/>
  <c r="BE341"/>
  <c r="T341"/>
  <c r="R341"/>
  <c r="P341"/>
  <c r="BI336"/>
  <c r="BH336"/>
  <c r="BG336"/>
  <c r="BE336"/>
  <c r="T336"/>
  <c r="R336"/>
  <c r="P336"/>
  <c r="BI326"/>
  <c r="BH326"/>
  <c r="BG326"/>
  <c r="BE326"/>
  <c r="T326"/>
  <c r="R326"/>
  <c r="P326"/>
  <c r="BI321"/>
  <c r="BH321"/>
  <c r="BG321"/>
  <c r="BE321"/>
  <c r="T321"/>
  <c r="R321"/>
  <c r="P321"/>
  <c r="BI314"/>
  <c r="BH314"/>
  <c r="BG314"/>
  <c r="BE314"/>
  <c r="T314"/>
  <c r="R314"/>
  <c r="P314"/>
  <c r="BI305"/>
  <c r="BH305"/>
  <c r="BG305"/>
  <c r="BE305"/>
  <c r="T305"/>
  <c r="R305"/>
  <c r="P305"/>
  <c r="BI298"/>
  <c r="BH298"/>
  <c r="BG298"/>
  <c r="BE298"/>
  <c r="T298"/>
  <c r="R298"/>
  <c r="P298"/>
  <c r="BI291"/>
  <c r="BH291"/>
  <c r="BG291"/>
  <c r="BE291"/>
  <c r="T291"/>
  <c r="R291"/>
  <c r="P291"/>
  <c r="BI278"/>
  <c r="BH278"/>
  <c r="BG278"/>
  <c r="BE278"/>
  <c r="T278"/>
  <c r="R278"/>
  <c r="P278"/>
  <c r="BI274"/>
  <c r="BH274"/>
  <c r="BG274"/>
  <c r="BE274"/>
  <c r="T274"/>
  <c r="R274"/>
  <c r="P274"/>
  <c r="BI271"/>
  <c r="BH271"/>
  <c r="BG271"/>
  <c r="BE271"/>
  <c r="T271"/>
  <c r="R271"/>
  <c r="P271"/>
  <c r="BI264"/>
  <c r="BH264"/>
  <c r="BG264"/>
  <c r="BE264"/>
  <c r="T264"/>
  <c r="R264"/>
  <c r="P264"/>
  <c r="BI259"/>
  <c r="BH259"/>
  <c r="BG259"/>
  <c r="BE259"/>
  <c r="T259"/>
  <c r="T258"/>
  <c r="R259"/>
  <c r="R258"/>
  <c r="P259"/>
  <c r="P258"/>
  <c r="BI255"/>
  <c r="BH255"/>
  <c r="BG255"/>
  <c r="BE255"/>
  <c r="T255"/>
  <c r="R255"/>
  <c r="P255"/>
  <c r="BI251"/>
  <c r="BH251"/>
  <c r="BG251"/>
  <c r="BE251"/>
  <c r="T251"/>
  <c r="R251"/>
  <c r="P251"/>
  <c r="BI248"/>
  <c r="BH248"/>
  <c r="BG248"/>
  <c r="BE248"/>
  <c r="T248"/>
  <c r="R248"/>
  <c r="P248"/>
  <c r="BI245"/>
  <c r="BH245"/>
  <c r="BG245"/>
  <c r="BE245"/>
  <c r="T245"/>
  <c r="R245"/>
  <c r="P245"/>
  <c r="BI236"/>
  <c r="BH236"/>
  <c r="BG236"/>
  <c r="BE236"/>
  <c r="T236"/>
  <c r="R236"/>
  <c r="P236"/>
  <c r="BI228"/>
  <c r="BH228"/>
  <c r="BG228"/>
  <c r="BE228"/>
  <c r="T228"/>
  <c r="R228"/>
  <c r="P228"/>
  <c r="BI225"/>
  <c r="BH225"/>
  <c r="BG225"/>
  <c r="BE225"/>
  <c r="T225"/>
  <c r="R225"/>
  <c r="P225"/>
  <c r="BI217"/>
  <c r="BH217"/>
  <c r="BG217"/>
  <c r="BE217"/>
  <c r="T217"/>
  <c r="R217"/>
  <c r="P217"/>
  <c r="BI212"/>
  <c r="BH212"/>
  <c r="BG212"/>
  <c r="BE212"/>
  <c r="T212"/>
  <c r="R212"/>
  <c r="P212"/>
  <c r="BI198"/>
  <c r="BH198"/>
  <c r="BG198"/>
  <c r="BE198"/>
  <c r="T198"/>
  <c r="R198"/>
  <c r="P198"/>
  <c r="BI188"/>
  <c r="BH188"/>
  <c r="BG188"/>
  <c r="BE188"/>
  <c r="T188"/>
  <c r="R188"/>
  <c r="P188"/>
  <c r="BI183"/>
  <c r="BH183"/>
  <c r="BG183"/>
  <c r="BE183"/>
  <c r="T183"/>
  <c r="R183"/>
  <c r="P183"/>
  <c r="BI180"/>
  <c r="BH180"/>
  <c r="BG180"/>
  <c r="BE180"/>
  <c r="T180"/>
  <c r="R180"/>
  <c r="P180"/>
  <c r="BI177"/>
  <c r="BH177"/>
  <c r="BG177"/>
  <c r="BE177"/>
  <c r="T177"/>
  <c r="R177"/>
  <c r="P177"/>
  <c r="BI172"/>
  <c r="BH172"/>
  <c r="BG172"/>
  <c r="BE172"/>
  <c r="T172"/>
  <c r="R172"/>
  <c r="P172"/>
  <c r="BI169"/>
  <c r="BH169"/>
  <c r="BG169"/>
  <c r="BE169"/>
  <c r="T169"/>
  <c r="R169"/>
  <c r="P169"/>
  <c r="BI164"/>
  <c r="BH164"/>
  <c r="BG164"/>
  <c r="BE164"/>
  <c r="T164"/>
  <c r="R164"/>
  <c r="P164"/>
  <c r="BI161"/>
  <c r="BH161"/>
  <c r="BG161"/>
  <c r="BE161"/>
  <c r="T161"/>
  <c r="R161"/>
  <c r="P161"/>
  <c r="BI151"/>
  <c r="BH151"/>
  <c r="BG151"/>
  <c r="BE151"/>
  <c r="T151"/>
  <c r="R151"/>
  <c r="P151"/>
  <c r="BI142"/>
  <c r="BH142"/>
  <c r="BG142"/>
  <c r="BE142"/>
  <c r="T142"/>
  <c r="R142"/>
  <c r="P142"/>
  <c r="BI138"/>
  <c r="BH138"/>
  <c r="BG138"/>
  <c r="BE138"/>
  <c r="T138"/>
  <c r="R138"/>
  <c r="P138"/>
  <c r="BI135"/>
  <c r="BH135"/>
  <c r="BG135"/>
  <c r="BE135"/>
  <c r="T135"/>
  <c r="R135"/>
  <c r="P135"/>
  <c r="BI126"/>
  <c r="BH126"/>
  <c r="BG126"/>
  <c r="BE126"/>
  <c r="T126"/>
  <c r="R126"/>
  <c r="P126"/>
  <c r="BI115"/>
  <c r="BH115"/>
  <c r="BG115"/>
  <c r="BE115"/>
  <c r="T115"/>
  <c r="R115"/>
  <c r="P115"/>
  <c r="BI110"/>
  <c r="BH110"/>
  <c r="BG110"/>
  <c r="BE110"/>
  <c r="T110"/>
  <c r="R110"/>
  <c r="P110"/>
  <c r="BI106"/>
  <c r="BH106"/>
  <c r="BG106"/>
  <c r="BE106"/>
  <c r="T106"/>
  <c r="R106"/>
  <c r="P106"/>
  <c r="BI101"/>
  <c r="BH101"/>
  <c r="BG101"/>
  <c r="BE101"/>
  <c r="T101"/>
  <c r="R101"/>
  <c r="P101"/>
  <c r="BI96"/>
  <c r="BH96"/>
  <c r="BG96"/>
  <c r="BE96"/>
  <c r="T96"/>
  <c r="T95"/>
  <c r="R96"/>
  <c r="R95"/>
  <c r="P96"/>
  <c r="P95"/>
  <c r="J90"/>
  <c r="J89"/>
  <c r="F89"/>
  <c r="F87"/>
  <c r="E85"/>
  <c r="J55"/>
  <c r="J54"/>
  <c r="F54"/>
  <c r="F52"/>
  <c r="E50"/>
  <c r="J18"/>
  <c r="E18"/>
  <c r="F90"/>
  <c r="J17"/>
  <c r="J12"/>
  <c r="J87"/>
  <c r="E7"/>
  <c r="E48"/>
  <c i="5" r="J37"/>
  <c r="J36"/>
  <c i="1" r="AY58"/>
  <c i="5" r="J35"/>
  <c i="1" r="AX58"/>
  <c i="5" r="BI185"/>
  <c r="BH185"/>
  <c r="BG185"/>
  <c r="BE185"/>
  <c r="T185"/>
  <c r="R185"/>
  <c r="P185"/>
  <c r="BI177"/>
  <c r="BH177"/>
  <c r="BG177"/>
  <c r="BE177"/>
  <c r="T177"/>
  <c r="R177"/>
  <c r="P177"/>
  <c r="BI173"/>
  <c r="BH173"/>
  <c r="BG173"/>
  <c r="BE173"/>
  <c r="T173"/>
  <c r="R173"/>
  <c r="P173"/>
  <c r="BI171"/>
  <c r="BH171"/>
  <c r="BG171"/>
  <c r="BE171"/>
  <c r="T171"/>
  <c r="R171"/>
  <c r="P171"/>
  <c r="BI168"/>
  <c r="BH168"/>
  <c r="BG168"/>
  <c r="BE168"/>
  <c r="T168"/>
  <c r="R168"/>
  <c r="P168"/>
  <c r="BI166"/>
  <c r="BH166"/>
  <c r="BG166"/>
  <c r="BE166"/>
  <c r="T166"/>
  <c r="R166"/>
  <c r="P166"/>
  <c r="BI161"/>
  <c r="BH161"/>
  <c r="BG161"/>
  <c r="BE161"/>
  <c r="T161"/>
  <c r="R161"/>
  <c r="P161"/>
  <c r="BI156"/>
  <c r="BH156"/>
  <c r="BG156"/>
  <c r="BE156"/>
  <c r="T156"/>
  <c r="T155"/>
  <c r="R156"/>
  <c r="R155"/>
  <c r="P156"/>
  <c r="P155"/>
  <c r="BI152"/>
  <c r="BH152"/>
  <c r="BG152"/>
  <c r="BE152"/>
  <c r="T152"/>
  <c r="R152"/>
  <c r="P152"/>
  <c r="BI148"/>
  <c r="BH148"/>
  <c r="BG148"/>
  <c r="BE148"/>
  <c r="T148"/>
  <c r="R148"/>
  <c r="P148"/>
  <c r="BI145"/>
  <c r="BH145"/>
  <c r="BG145"/>
  <c r="BE145"/>
  <c r="T145"/>
  <c r="R145"/>
  <c r="P145"/>
  <c r="BI140"/>
  <c r="BH140"/>
  <c r="BG140"/>
  <c r="BE140"/>
  <c r="T140"/>
  <c r="R140"/>
  <c r="P140"/>
  <c r="BI136"/>
  <c r="BH136"/>
  <c r="BG136"/>
  <c r="BE136"/>
  <c r="T136"/>
  <c r="R136"/>
  <c r="P136"/>
  <c r="BI128"/>
  <c r="BH128"/>
  <c r="BG128"/>
  <c r="BE128"/>
  <c r="T128"/>
  <c r="R128"/>
  <c r="P128"/>
  <c r="BI117"/>
  <c r="BH117"/>
  <c r="BG117"/>
  <c r="BE117"/>
  <c r="T117"/>
  <c r="R117"/>
  <c r="P117"/>
  <c r="BI107"/>
  <c r="BH107"/>
  <c r="BG107"/>
  <c r="BE107"/>
  <c r="T107"/>
  <c r="R107"/>
  <c r="P107"/>
  <c r="BI97"/>
  <c r="BH97"/>
  <c r="BG97"/>
  <c r="BE97"/>
  <c r="T97"/>
  <c r="R97"/>
  <c r="P97"/>
  <c r="BI90"/>
  <c r="BH90"/>
  <c r="BG90"/>
  <c r="BE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48"/>
  <c i="4" r="J37"/>
  <c r="J36"/>
  <c i="1" r="AY57"/>
  <c i="4" r="J35"/>
  <c i="1" r="AX57"/>
  <c i="4" r="BI260"/>
  <c r="BH260"/>
  <c r="BG260"/>
  <c r="BE260"/>
  <c r="T260"/>
  <c r="R260"/>
  <c r="P260"/>
  <c r="BI258"/>
  <c r="BH258"/>
  <c r="BG258"/>
  <c r="BE258"/>
  <c r="T258"/>
  <c r="R258"/>
  <c r="P258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49"/>
  <c r="BH249"/>
  <c r="BG249"/>
  <c r="BE249"/>
  <c r="T249"/>
  <c r="R249"/>
  <c r="P249"/>
  <c r="BI246"/>
  <c r="BH246"/>
  <c r="BG246"/>
  <c r="BE246"/>
  <c r="T246"/>
  <c r="R246"/>
  <c r="P246"/>
  <c r="BI242"/>
  <c r="BH242"/>
  <c r="BG242"/>
  <c r="BE242"/>
  <c r="T242"/>
  <c r="R242"/>
  <c r="P242"/>
  <c r="BI239"/>
  <c r="BH239"/>
  <c r="BG239"/>
  <c r="BE239"/>
  <c r="T239"/>
  <c r="R239"/>
  <c r="P239"/>
  <c r="BI236"/>
  <c r="BH236"/>
  <c r="BG236"/>
  <c r="BE236"/>
  <c r="T236"/>
  <c r="R236"/>
  <c r="P236"/>
  <c r="BI233"/>
  <c r="BH233"/>
  <c r="BG233"/>
  <c r="BE233"/>
  <c r="T233"/>
  <c r="R233"/>
  <c r="P233"/>
  <c r="BI230"/>
  <c r="BH230"/>
  <c r="BG230"/>
  <c r="BE230"/>
  <c r="T230"/>
  <c r="R230"/>
  <c r="P230"/>
  <c r="BI227"/>
  <c r="BH227"/>
  <c r="BG227"/>
  <c r="BE227"/>
  <c r="T227"/>
  <c r="R227"/>
  <c r="P227"/>
  <c r="BI223"/>
  <c r="BH223"/>
  <c r="BG223"/>
  <c r="BE223"/>
  <c r="T223"/>
  <c r="R223"/>
  <c r="P223"/>
  <c r="BI213"/>
  <c r="BH213"/>
  <c r="BG213"/>
  <c r="BE213"/>
  <c r="T213"/>
  <c r="R213"/>
  <c r="P213"/>
  <c r="BI210"/>
  <c r="BH210"/>
  <c r="BG210"/>
  <c r="BE210"/>
  <c r="T210"/>
  <c r="R210"/>
  <c r="P210"/>
  <c r="BI207"/>
  <c r="BH207"/>
  <c r="BG207"/>
  <c r="BE207"/>
  <c r="T207"/>
  <c r="R207"/>
  <c r="P207"/>
  <c r="BI191"/>
  <c r="BH191"/>
  <c r="BG191"/>
  <c r="BE191"/>
  <c r="T191"/>
  <c r="R191"/>
  <c r="P191"/>
  <c r="BI186"/>
  <c r="BH186"/>
  <c r="BG186"/>
  <c r="BE186"/>
  <c r="T186"/>
  <c r="R186"/>
  <c r="P186"/>
  <c r="BI183"/>
  <c r="BH183"/>
  <c r="BG183"/>
  <c r="BE183"/>
  <c r="T183"/>
  <c r="R183"/>
  <c r="P183"/>
  <c r="BI180"/>
  <c r="BH180"/>
  <c r="BG180"/>
  <c r="BE180"/>
  <c r="T180"/>
  <c r="R180"/>
  <c r="P180"/>
  <c r="BI177"/>
  <c r="BH177"/>
  <c r="BG177"/>
  <c r="BE177"/>
  <c r="T177"/>
  <c r="R177"/>
  <c r="P177"/>
  <c r="BI173"/>
  <c r="BH173"/>
  <c r="BG173"/>
  <c r="BE173"/>
  <c r="T173"/>
  <c r="R173"/>
  <c r="P173"/>
  <c r="BI166"/>
  <c r="BH166"/>
  <c r="BG166"/>
  <c r="BE166"/>
  <c r="T166"/>
  <c r="R166"/>
  <c r="P166"/>
  <c r="BI162"/>
  <c r="BH162"/>
  <c r="BG162"/>
  <c r="BE162"/>
  <c r="T162"/>
  <c r="R162"/>
  <c r="P162"/>
  <c r="BI159"/>
  <c r="BH159"/>
  <c r="BG159"/>
  <c r="BE159"/>
  <c r="T159"/>
  <c r="R159"/>
  <c r="P159"/>
  <c r="BI157"/>
  <c r="BH157"/>
  <c r="BG157"/>
  <c r="BE157"/>
  <c r="T157"/>
  <c r="R157"/>
  <c r="P157"/>
  <c r="BI154"/>
  <c r="BH154"/>
  <c r="BG154"/>
  <c r="BE154"/>
  <c r="T154"/>
  <c r="R154"/>
  <c r="P154"/>
  <c r="BI151"/>
  <c r="BH151"/>
  <c r="BG151"/>
  <c r="BE151"/>
  <c r="T151"/>
  <c r="R151"/>
  <c r="P151"/>
  <c r="BI147"/>
  <c r="BH147"/>
  <c r="BG147"/>
  <c r="BE147"/>
  <c r="T147"/>
  <c r="R147"/>
  <c r="P147"/>
  <c r="BI143"/>
  <c r="BH143"/>
  <c r="BG143"/>
  <c r="BE143"/>
  <c r="T143"/>
  <c r="R143"/>
  <c r="P143"/>
  <c r="BI139"/>
  <c r="BH139"/>
  <c r="BG139"/>
  <c r="BE139"/>
  <c r="T139"/>
  <c r="R139"/>
  <c r="P139"/>
  <c r="BI135"/>
  <c r="BH135"/>
  <c r="BG135"/>
  <c r="BE135"/>
  <c r="T135"/>
  <c r="R135"/>
  <c r="P135"/>
  <c r="BI131"/>
  <c r="BH131"/>
  <c r="BG131"/>
  <c r="BE131"/>
  <c r="T131"/>
  <c r="R131"/>
  <c r="P131"/>
  <c r="BI128"/>
  <c r="BH128"/>
  <c r="BG128"/>
  <c r="BE128"/>
  <c r="T128"/>
  <c r="R128"/>
  <c r="P128"/>
  <c r="BI119"/>
  <c r="BH119"/>
  <c r="BG119"/>
  <c r="BE119"/>
  <c r="T119"/>
  <c r="R119"/>
  <c r="P119"/>
  <c r="BI113"/>
  <c r="BH113"/>
  <c r="BG113"/>
  <c r="BE113"/>
  <c r="T113"/>
  <c r="R113"/>
  <c r="P113"/>
  <c r="BI109"/>
  <c r="BH109"/>
  <c r="BG109"/>
  <c r="BE109"/>
  <c r="T109"/>
  <c r="R109"/>
  <c r="P109"/>
  <c r="BI105"/>
  <c r="BH105"/>
  <c r="BG105"/>
  <c r="BE105"/>
  <c r="T105"/>
  <c r="T104"/>
  <c r="R105"/>
  <c r="R104"/>
  <c r="P105"/>
  <c r="P104"/>
  <c r="BI100"/>
  <c r="BH100"/>
  <c r="BG100"/>
  <c r="BE100"/>
  <c r="T100"/>
  <c r="T99"/>
  <c r="R100"/>
  <c r="R99"/>
  <c r="P100"/>
  <c r="P99"/>
  <c r="BI95"/>
  <c r="BH95"/>
  <c r="BG95"/>
  <c r="BE95"/>
  <c r="T95"/>
  <c r="R95"/>
  <c r="P95"/>
  <c r="BI91"/>
  <c r="BH91"/>
  <c r="BG91"/>
  <c r="BE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52"/>
  <c r="E7"/>
  <c r="E78"/>
  <c i="3" r="J37"/>
  <c r="J36"/>
  <c i="1" r="AY56"/>
  <c i="3" r="J35"/>
  <c i="1" r="AX56"/>
  <c i="3" r="BI347"/>
  <c r="BH347"/>
  <c r="BG347"/>
  <c r="BE347"/>
  <c r="T347"/>
  <c r="R347"/>
  <c r="P347"/>
  <c r="BI322"/>
  <c r="BH322"/>
  <c r="BG322"/>
  <c r="BE322"/>
  <c r="T322"/>
  <c r="R322"/>
  <c r="P322"/>
  <c r="BI319"/>
  <c r="BH319"/>
  <c r="BG319"/>
  <c r="BE319"/>
  <c r="T319"/>
  <c r="R319"/>
  <c r="P319"/>
  <c r="BI314"/>
  <c r="BH314"/>
  <c r="BG314"/>
  <c r="BE314"/>
  <c r="T314"/>
  <c r="R314"/>
  <c r="P314"/>
  <c r="BI309"/>
  <c r="BH309"/>
  <c r="BG309"/>
  <c r="BE309"/>
  <c r="T309"/>
  <c r="R309"/>
  <c r="P309"/>
  <c r="BI305"/>
  <c r="BH305"/>
  <c r="BG305"/>
  <c r="BE305"/>
  <c r="T305"/>
  <c r="R305"/>
  <c r="P305"/>
  <c r="BI301"/>
  <c r="BH301"/>
  <c r="BG301"/>
  <c r="BE301"/>
  <c r="T301"/>
  <c r="R301"/>
  <c r="P301"/>
  <c r="BI297"/>
  <c r="BH297"/>
  <c r="BG297"/>
  <c r="BE297"/>
  <c r="T297"/>
  <c r="R297"/>
  <c r="P297"/>
  <c r="BI294"/>
  <c r="BH294"/>
  <c r="BG294"/>
  <c r="BE294"/>
  <c r="T294"/>
  <c r="R294"/>
  <c r="P294"/>
  <c r="BI290"/>
  <c r="BH290"/>
  <c r="BG290"/>
  <c r="BE290"/>
  <c r="T290"/>
  <c r="R290"/>
  <c r="P290"/>
  <c r="BI287"/>
  <c r="BH287"/>
  <c r="BG287"/>
  <c r="BE287"/>
  <c r="T287"/>
  <c r="R287"/>
  <c r="P287"/>
  <c r="BI283"/>
  <c r="BH283"/>
  <c r="BG283"/>
  <c r="BE283"/>
  <c r="T283"/>
  <c r="R283"/>
  <c r="P283"/>
  <c r="BI280"/>
  <c r="BH280"/>
  <c r="BG280"/>
  <c r="BE280"/>
  <c r="T280"/>
  <c r="R280"/>
  <c r="P280"/>
  <c r="BI276"/>
  <c r="BH276"/>
  <c r="BG276"/>
  <c r="BE276"/>
  <c r="T276"/>
  <c r="R276"/>
  <c r="P276"/>
  <c r="BI271"/>
  <c r="BH271"/>
  <c r="BG271"/>
  <c r="BE271"/>
  <c r="T271"/>
  <c r="T270"/>
  <c r="R271"/>
  <c r="R270"/>
  <c r="P271"/>
  <c r="P270"/>
  <c r="BI265"/>
  <c r="BH265"/>
  <c r="BG265"/>
  <c r="BE265"/>
  <c r="T265"/>
  <c r="T264"/>
  <c r="R265"/>
  <c r="R264"/>
  <c r="P265"/>
  <c r="P264"/>
  <c r="BI261"/>
  <c r="BH261"/>
  <c r="BG261"/>
  <c r="BE261"/>
  <c r="T261"/>
  <c r="R261"/>
  <c r="P261"/>
  <c r="BI257"/>
  <c r="BH257"/>
  <c r="BG257"/>
  <c r="BE257"/>
  <c r="T257"/>
  <c r="R257"/>
  <c r="P257"/>
  <c r="BI254"/>
  <c r="BH254"/>
  <c r="BG254"/>
  <c r="BE254"/>
  <c r="T254"/>
  <c r="R254"/>
  <c r="P254"/>
  <c r="BI251"/>
  <c r="BH251"/>
  <c r="BG251"/>
  <c r="BE251"/>
  <c r="T251"/>
  <c r="R251"/>
  <c r="P251"/>
  <c r="BI248"/>
  <c r="BH248"/>
  <c r="BG248"/>
  <c r="BE248"/>
  <c r="T248"/>
  <c r="R248"/>
  <c r="P248"/>
  <c r="BI244"/>
  <c r="BH244"/>
  <c r="BG244"/>
  <c r="BE244"/>
  <c r="T244"/>
  <c r="R244"/>
  <c r="P244"/>
  <c r="BI240"/>
  <c r="BH240"/>
  <c r="BG240"/>
  <c r="BE240"/>
  <c r="T240"/>
  <c r="R240"/>
  <c r="P240"/>
  <c r="BI234"/>
  <c r="BH234"/>
  <c r="BG234"/>
  <c r="BE234"/>
  <c r="T234"/>
  <c r="R234"/>
  <c r="P234"/>
  <c r="BI229"/>
  <c r="BH229"/>
  <c r="BG229"/>
  <c r="BE229"/>
  <c r="T229"/>
  <c r="R229"/>
  <c r="P229"/>
  <c r="BI224"/>
  <c r="BH224"/>
  <c r="BG224"/>
  <c r="BE224"/>
  <c r="T224"/>
  <c r="R224"/>
  <c r="P224"/>
  <c r="BI219"/>
  <c r="BH219"/>
  <c r="BG219"/>
  <c r="BE219"/>
  <c r="T219"/>
  <c r="R219"/>
  <c r="P219"/>
  <c r="BI214"/>
  <c r="BH214"/>
  <c r="BG214"/>
  <c r="BE214"/>
  <c r="T214"/>
  <c r="R214"/>
  <c r="P214"/>
  <c r="BI209"/>
  <c r="BH209"/>
  <c r="BG209"/>
  <c r="BE209"/>
  <c r="T209"/>
  <c r="R209"/>
  <c r="P209"/>
  <c r="BI184"/>
  <c r="BH184"/>
  <c r="BG184"/>
  <c r="BE184"/>
  <c r="T184"/>
  <c r="R184"/>
  <c r="P184"/>
  <c r="BI159"/>
  <c r="BH159"/>
  <c r="BG159"/>
  <c r="BE159"/>
  <c r="T159"/>
  <c r="R159"/>
  <c r="P159"/>
  <c r="BI154"/>
  <c r="BH154"/>
  <c r="BG154"/>
  <c r="BE154"/>
  <c r="T154"/>
  <c r="R154"/>
  <c r="P154"/>
  <c r="BI150"/>
  <c r="BH150"/>
  <c r="BG150"/>
  <c r="BE150"/>
  <c r="T150"/>
  <c r="R150"/>
  <c r="P150"/>
  <c r="BI145"/>
  <c r="BH145"/>
  <c r="BG145"/>
  <c r="BE145"/>
  <c r="T145"/>
  <c r="T144"/>
  <c r="R145"/>
  <c r="R144"/>
  <c r="P145"/>
  <c r="P144"/>
  <c r="BI141"/>
  <c r="BH141"/>
  <c r="BG141"/>
  <c r="BE141"/>
  <c r="T141"/>
  <c r="R141"/>
  <c r="P141"/>
  <c r="BI137"/>
  <c r="BH137"/>
  <c r="BG137"/>
  <c r="BE137"/>
  <c r="T137"/>
  <c r="R137"/>
  <c r="P137"/>
  <c r="BI131"/>
  <c r="BH131"/>
  <c r="BG131"/>
  <c r="BE131"/>
  <c r="T131"/>
  <c r="R131"/>
  <c r="P131"/>
  <c r="BI128"/>
  <c r="BH128"/>
  <c r="BG128"/>
  <c r="BE128"/>
  <c r="T128"/>
  <c r="R128"/>
  <c r="P128"/>
  <c r="BI124"/>
  <c r="BH124"/>
  <c r="BG124"/>
  <c r="BE124"/>
  <c r="T124"/>
  <c r="R124"/>
  <c r="P124"/>
  <c r="BI120"/>
  <c r="BH120"/>
  <c r="BG120"/>
  <c r="BE120"/>
  <c r="T120"/>
  <c r="R120"/>
  <c r="P120"/>
  <c r="BI115"/>
  <c r="BH115"/>
  <c r="BG115"/>
  <c r="BE115"/>
  <c r="T115"/>
  <c r="R115"/>
  <c r="P115"/>
  <c r="BI110"/>
  <c r="BH110"/>
  <c r="BG110"/>
  <c r="BE110"/>
  <c r="T110"/>
  <c r="R110"/>
  <c r="P110"/>
  <c r="BI106"/>
  <c r="BH106"/>
  <c r="BG106"/>
  <c r="BE106"/>
  <c r="T106"/>
  <c r="R106"/>
  <c r="P106"/>
  <c r="BI102"/>
  <c r="BH102"/>
  <c r="BG102"/>
  <c r="BE102"/>
  <c r="T102"/>
  <c r="R102"/>
  <c r="P102"/>
  <c r="BI98"/>
  <c r="BH98"/>
  <c r="BG98"/>
  <c r="BE98"/>
  <c r="T98"/>
  <c r="R98"/>
  <c r="P98"/>
  <c r="BI94"/>
  <c r="BH94"/>
  <c r="BG94"/>
  <c r="BE94"/>
  <c r="T94"/>
  <c r="R94"/>
  <c r="P94"/>
  <c r="J88"/>
  <c r="J87"/>
  <c r="F87"/>
  <c r="F85"/>
  <c r="E83"/>
  <c r="J55"/>
  <c r="J54"/>
  <c r="F54"/>
  <c r="F52"/>
  <c r="E50"/>
  <c r="J18"/>
  <c r="E18"/>
  <c r="F55"/>
  <c r="J17"/>
  <c r="J12"/>
  <c r="J85"/>
  <c r="E7"/>
  <c r="E81"/>
  <c i="2" r="J37"/>
  <c r="J36"/>
  <c i="1" r="AY55"/>
  <c i="2" r="J35"/>
  <c i="1" r="AX55"/>
  <c i="2" r="BI424"/>
  <c r="BH424"/>
  <c r="BG424"/>
  <c r="BE424"/>
  <c r="T424"/>
  <c r="R424"/>
  <c r="P424"/>
  <c r="BI419"/>
  <c r="BH419"/>
  <c r="BG419"/>
  <c r="BE419"/>
  <c r="T419"/>
  <c r="R419"/>
  <c r="P419"/>
  <c r="BI413"/>
  <c r="BH413"/>
  <c r="BG413"/>
  <c r="BE413"/>
  <c r="T413"/>
  <c r="T412"/>
  <c r="R413"/>
  <c r="R412"/>
  <c r="P413"/>
  <c r="P412"/>
  <c r="BI409"/>
  <c r="BH409"/>
  <c r="BG409"/>
  <c r="BE409"/>
  <c r="T409"/>
  <c r="R409"/>
  <c r="P409"/>
  <c r="BI406"/>
  <c r="BH406"/>
  <c r="BG406"/>
  <c r="BE406"/>
  <c r="T406"/>
  <c r="R406"/>
  <c r="P406"/>
  <c r="BI399"/>
  <c r="BH399"/>
  <c r="BG399"/>
  <c r="BE399"/>
  <c r="T399"/>
  <c r="R399"/>
  <c r="P399"/>
  <c r="BI394"/>
  <c r="BH394"/>
  <c r="BG394"/>
  <c r="BE394"/>
  <c r="T394"/>
  <c r="R394"/>
  <c r="P394"/>
  <c r="BI391"/>
  <c r="BH391"/>
  <c r="BG391"/>
  <c r="BE391"/>
  <c r="T391"/>
  <c r="R391"/>
  <c r="P391"/>
  <c r="BI384"/>
  <c r="BH384"/>
  <c r="BG384"/>
  <c r="BE384"/>
  <c r="T384"/>
  <c r="R384"/>
  <c r="P384"/>
  <c r="BI381"/>
  <c r="BH381"/>
  <c r="BG381"/>
  <c r="BE381"/>
  <c r="T381"/>
  <c r="R381"/>
  <c r="P381"/>
  <c r="BI378"/>
  <c r="BH378"/>
  <c r="BG378"/>
  <c r="BE378"/>
  <c r="T378"/>
  <c r="R378"/>
  <c r="P378"/>
  <c r="BI375"/>
  <c r="BH375"/>
  <c r="BG375"/>
  <c r="BE375"/>
  <c r="T375"/>
  <c r="R375"/>
  <c r="P375"/>
  <c r="BI371"/>
  <c r="BH371"/>
  <c r="BG371"/>
  <c r="BE371"/>
  <c r="T371"/>
  <c r="R371"/>
  <c r="P371"/>
  <c r="BI364"/>
  <c r="BH364"/>
  <c r="BG364"/>
  <c r="BE364"/>
  <c r="T364"/>
  <c r="R364"/>
  <c r="P364"/>
  <c r="BI360"/>
  <c r="BH360"/>
  <c r="BG360"/>
  <c r="BE360"/>
  <c r="T360"/>
  <c r="R360"/>
  <c r="P360"/>
  <c r="BI357"/>
  <c r="BH357"/>
  <c r="BG357"/>
  <c r="BE357"/>
  <c r="T357"/>
  <c r="R357"/>
  <c r="P357"/>
  <c r="BI348"/>
  <c r="BH348"/>
  <c r="BG348"/>
  <c r="BE348"/>
  <c r="T348"/>
  <c r="R348"/>
  <c r="P348"/>
  <c r="BI340"/>
  <c r="BH340"/>
  <c r="BG340"/>
  <c r="BE340"/>
  <c r="T340"/>
  <c r="R340"/>
  <c r="P340"/>
  <c r="BI337"/>
  <c r="BH337"/>
  <c r="BG337"/>
  <c r="BE337"/>
  <c r="T337"/>
  <c r="R337"/>
  <c r="P337"/>
  <c r="BI334"/>
  <c r="BH334"/>
  <c r="BG334"/>
  <c r="BE334"/>
  <c r="T334"/>
  <c r="R334"/>
  <c r="P334"/>
  <c r="BI325"/>
  <c r="BH325"/>
  <c r="BG325"/>
  <c r="BE325"/>
  <c r="T325"/>
  <c r="R325"/>
  <c r="P325"/>
  <c r="BI319"/>
  <c r="BH319"/>
  <c r="BG319"/>
  <c r="BE319"/>
  <c r="T319"/>
  <c r="R319"/>
  <c r="P319"/>
  <c r="BI312"/>
  <c r="BH312"/>
  <c r="BG312"/>
  <c r="BE312"/>
  <c r="T312"/>
  <c r="R312"/>
  <c r="P312"/>
  <c r="BI308"/>
  <c r="BH308"/>
  <c r="BG308"/>
  <c r="BE308"/>
  <c r="T308"/>
  <c r="R308"/>
  <c r="P308"/>
  <c r="BI304"/>
  <c r="BH304"/>
  <c r="BG304"/>
  <c r="BE304"/>
  <c r="T304"/>
  <c r="R304"/>
  <c r="P304"/>
  <c r="BI300"/>
  <c r="BH300"/>
  <c r="BG300"/>
  <c r="BE300"/>
  <c r="T300"/>
  <c r="R300"/>
  <c r="P300"/>
  <c r="BI295"/>
  <c r="BH295"/>
  <c r="BG295"/>
  <c r="BE295"/>
  <c r="T295"/>
  <c r="R295"/>
  <c r="P295"/>
  <c r="BI292"/>
  <c r="BH292"/>
  <c r="BG292"/>
  <c r="BE292"/>
  <c r="T292"/>
  <c r="R292"/>
  <c r="P292"/>
  <c r="BI289"/>
  <c r="BH289"/>
  <c r="BG289"/>
  <c r="BE289"/>
  <c r="T289"/>
  <c r="R289"/>
  <c r="P289"/>
  <c r="BI286"/>
  <c r="BH286"/>
  <c r="BG286"/>
  <c r="BE286"/>
  <c r="T286"/>
  <c r="R286"/>
  <c r="P286"/>
  <c r="BI283"/>
  <c r="BH283"/>
  <c r="BG283"/>
  <c r="BE283"/>
  <c r="T283"/>
  <c r="R283"/>
  <c r="P283"/>
  <c r="BI280"/>
  <c r="BH280"/>
  <c r="BG280"/>
  <c r="BE280"/>
  <c r="T280"/>
  <c r="R280"/>
  <c r="P280"/>
  <c r="BI276"/>
  <c r="BH276"/>
  <c r="BG276"/>
  <c r="BE276"/>
  <c r="T276"/>
  <c r="T275"/>
  <c r="R276"/>
  <c r="R275"/>
  <c r="P276"/>
  <c r="P275"/>
  <c r="BI271"/>
  <c r="BH271"/>
  <c r="BG271"/>
  <c r="BE271"/>
  <c r="T271"/>
  <c r="R271"/>
  <c r="P271"/>
  <c r="BI267"/>
  <c r="BH267"/>
  <c r="BG267"/>
  <c r="BE267"/>
  <c r="T267"/>
  <c r="R267"/>
  <c r="P267"/>
  <c r="BI264"/>
  <c r="BH264"/>
  <c r="BG264"/>
  <c r="BE264"/>
  <c r="T264"/>
  <c r="R264"/>
  <c r="P264"/>
  <c r="BI261"/>
  <c r="BH261"/>
  <c r="BG261"/>
  <c r="BE261"/>
  <c r="T261"/>
  <c r="R261"/>
  <c r="P261"/>
  <c r="BI252"/>
  <c r="BH252"/>
  <c r="BG252"/>
  <c r="BE252"/>
  <c r="T252"/>
  <c r="R252"/>
  <c r="P252"/>
  <c r="BI248"/>
  <c r="BH248"/>
  <c r="BG248"/>
  <c r="BE248"/>
  <c r="T248"/>
  <c r="R248"/>
  <c r="P248"/>
  <c r="BI230"/>
  <c r="BH230"/>
  <c r="BG230"/>
  <c r="BE230"/>
  <c r="T230"/>
  <c r="R230"/>
  <c r="P230"/>
  <c r="BI222"/>
  <c r="BH222"/>
  <c r="BG222"/>
  <c r="BE222"/>
  <c r="T222"/>
  <c r="R222"/>
  <c r="P222"/>
  <c r="BI211"/>
  <c r="BH211"/>
  <c r="BG211"/>
  <c r="BE211"/>
  <c r="T211"/>
  <c r="R211"/>
  <c r="P211"/>
  <c r="BI206"/>
  <c r="BH206"/>
  <c r="BG206"/>
  <c r="BE206"/>
  <c r="T206"/>
  <c r="R206"/>
  <c r="P206"/>
  <c r="BI198"/>
  <c r="BH198"/>
  <c r="BG198"/>
  <c r="BE198"/>
  <c r="T198"/>
  <c r="R198"/>
  <c r="P198"/>
  <c r="BI193"/>
  <c r="BH193"/>
  <c r="BG193"/>
  <c r="BE193"/>
  <c r="T193"/>
  <c r="R193"/>
  <c r="P193"/>
  <c r="BI177"/>
  <c r="BH177"/>
  <c r="BG177"/>
  <c r="BE177"/>
  <c r="T177"/>
  <c r="R177"/>
  <c r="P177"/>
  <c r="BI170"/>
  <c r="BH170"/>
  <c r="BG170"/>
  <c r="BE170"/>
  <c r="T170"/>
  <c r="R170"/>
  <c r="P170"/>
  <c r="BI165"/>
  <c r="BH165"/>
  <c r="BG165"/>
  <c r="BE165"/>
  <c r="T165"/>
  <c r="R165"/>
  <c r="P165"/>
  <c r="BI158"/>
  <c r="BH158"/>
  <c r="BG158"/>
  <c r="BE158"/>
  <c r="T158"/>
  <c r="R158"/>
  <c r="P158"/>
  <c r="BI153"/>
  <c r="BH153"/>
  <c r="BG153"/>
  <c r="BE153"/>
  <c r="T153"/>
  <c r="R153"/>
  <c r="P153"/>
  <c r="BI145"/>
  <c r="BH145"/>
  <c r="BG145"/>
  <c r="BE145"/>
  <c r="T145"/>
  <c r="R145"/>
  <c r="P145"/>
  <c r="BI135"/>
  <c r="BH135"/>
  <c r="BG135"/>
  <c r="BE135"/>
  <c r="T135"/>
  <c r="R135"/>
  <c r="P135"/>
  <c r="BI126"/>
  <c r="BH126"/>
  <c r="BG126"/>
  <c r="BE126"/>
  <c r="T126"/>
  <c r="R126"/>
  <c r="P126"/>
  <c r="BI116"/>
  <c r="BH116"/>
  <c r="BG116"/>
  <c r="BE116"/>
  <c r="T116"/>
  <c r="R116"/>
  <c r="P116"/>
  <c r="BI106"/>
  <c r="BH106"/>
  <c r="BG106"/>
  <c r="BE106"/>
  <c r="T106"/>
  <c r="R106"/>
  <c r="P106"/>
  <c r="BI100"/>
  <c r="BH100"/>
  <c r="BG100"/>
  <c r="BE100"/>
  <c r="T100"/>
  <c r="T94"/>
  <c r="R100"/>
  <c r="R94"/>
  <c r="P100"/>
  <c r="P94"/>
  <c r="BI95"/>
  <c r="BH95"/>
  <c r="BG95"/>
  <c r="BE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52"/>
  <c r="E7"/>
  <c r="E82"/>
  <c i="1" r="L50"/>
  <c r="AM50"/>
  <c r="AM49"/>
  <c r="L49"/>
  <c r="AM47"/>
  <c r="L47"/>
  <c r="L45"/>
  <c r="L44"/>
  <c i="2" r="J375"/>
  <c r="BK357"/>
  <c i="3" r="BK219"/>
  <c r="BK309"/>
  <c r="J244"/>
  <c i="4" r="J246"/>
  <c r="J154"/>
  <c i="6" r="J425"/>
  <c r="J346"/>
  <c i="7" r="J411"/>
  <c r="BK556"/>
  <c r="BK411"/>
  <c i="8" r="J148"/>
  <c i="9" r="BK227"/>
  <c r="BK117"/>
  <c r="J269"/>
  <c r="BK266"/>
  <c r="J242"/>
  <c r="J90"/>
  <c i="2" r="J230"/>
  <c r="BK419"/>
  <c r="J406"/>
  <c i="3" r="BK244"/>
  <c i="4" r="BK230"/>
  <c r="BK159"/>
  <c r="BK151"/>
  <c r="BK154"/>
  <c i="5" r="J173"/>
  <c r="BK136"/>
  <c i="6" r="J480"/>
  <c r="BK488"/>
  <c r="J411"/>
  <c r="BK291"/>
  <c r="BK374"/>
  <c r="J374"/>
  <c i="7" r="BK497"/>
  <c r="BK136"/>
  <c r="BK301"/>
  <c i="8" r="J196"/>
  <c r="J216"/>
  <c r="J114"/>
  <c r="BK95"/>
  <c i="9" r="J295"/>
  <c r="J190"/>
  <c r="J307"/>
  <c r="BK120"/>
  <c i="2" r="J193"/>
  <c i="4" r="J239"/>
  <c r="J105"/>
  <c i="5" r="BK90"/>
  <c i="6" r="J520"/>
  <c r="J382"/>
  <c r="J164"/>
  <c r="BK248"/>
  <c r="BK274"/>
  <c i="7" r="J403"/>
  <c r="BK168"/>
  <c r="BK502"/>
  <c r="BK614"/>
  <c i="8" r="J123"/>
  <c i="9" r="BK304"/>
  <c i="2" r="J334"/>
  <c r="J381"/>
  <c i="4" r="BK100"/>
  <c i="5" r="J90"/>
  <c i="6" r="J422"/>
  <c r="J180"/>
  <c r="BK212"/>
  <c r="BK366"/>
  <c i="7" r="BK360"/>
  <c r="J144"/>
  <c r="BK484"/>
  <c r="J448"/>
  <c r="BK440"/>
  <c r="BK133"/>
  <c i="8" r="J223"/>
  <c r="J181"/>
  <c r="BK160"/>
  <c i="9" r="J108"/>
  <c r="BK184"/>
  <c r="J215"/>
  <c i="2" r="J384"/>
  <c r="J319"/>
  <c i="3" r="BK271"/>
  <c r="J98"/>
  <c r="J214"/>
  <c i="4" r="J242"/>
  <c i="5" r="BK177"/>
  <c r="BK171"/>
  <c i="6" r="BK443"/>
  <c r="BK177"/>
  <c r="BK225"/>
  <c i="7" r="BK445"/>
  <c r="BK219"/>
  <c r="BK596"/>
  <c r="BK592"/>
  <c r="J398"/>
  <c r="J232"/>
  <c i="9" r="BK280"/>
  <c r="BK307"/>
  <c r="J304"/>
  <c r="BK317"/>
  <c r="J172"/>
  <c r="BK157"/>
  <c i="2" r="BK384"/>
  <c r="BK308"/>
  <c i="3" r="BK251"/>
  <c r="BK128"/>
  <c r="J154"/>
  <c r="J124"/>
  <c i="4" r="J251"/>
  <c r="J157"/>
  <c i="6" r="BK456"/>
  <c r="BK465"/>
  <c r="J264"/>
  <c r="J398"/>
  <c r="BK135"/>
  <c i="7" r="J546"/>
  <c r="J528"/>
  <c r="BK431"/>
  <c r="BK313"/>
  <c r="J96"/>
  <c i="8" r="BK234"/>
  <c r="BK136"/>
  <c i="9" r="BK298"/>
  <c r="J199"/>
  <c r="BK236"/>
  <c i="2" r="J289"/>
  <c r="BK252"/>
  <c r="BK399"/>
  <c i="3" r="J137"/>
  <c r="BK106"/>
  <c i="4" r="BK207"/>
  <c i="5" r="J161"/>
  <c i="4" r="BK166"/>
  <c r="BK135"/>
  <c i="5" r="BK97"/>
  <c r="J107"/>
  <c i="6" r="J428"/>
  <c r="BK377"/>
  <c i="7" r="BK164"/>
  <c r="BK276"/>
  <c r="BK257"/>
  <c i="8" r="J157"/>
  <c r="J99"/>
  <c i="9" r="J227"/>
  <c r="J135"/>
  <c r="BK181"/>
  <c r="BK169"/>
  <c i="10" r="J88"/>
  <c i="11" r="BK86"/>
  <c i="2" r="J360"/>
  <c r="J100"/>
  <c i="3" r="J301"/>
  <c r="BK150"/>
  <c r="BK145"/>
  <c i="5" r="BK166"/>
  <c i="6" r="BK451"/>
  <c r="BK428"/>
  <c i="7" r="J600"/>
  <c r="BK425"/>
  <c r="BK250"/>
  <c i="8" r="BK229"/>
  <c r="J234"/>
  <c i="9" r="BK302"/>
  <c r="BK151"/>
  <c i="2" r="J271"/>
  <c i="3" r="J94"/>
  <c r="BK314"/>
  <c r="J219"/>
  <c r="J115"/>
  <c i="4" r="BK239"/>
  <c r="J210"/>
  <c i="6" r="BK497"/>
  <c r="J161"/>
  <c i="7" r="J536"/>
  <c r="J482"/>
  <c r="BK273"/>
  <c i="8" r="BK163"/>
  <c i="9" r="J335"/>
  <c r="J175"/>
  <c r="J205"/>
  <c r="J314"/>
  <c r="J224"/>
  <c i="2" r="BK371"/>
  <c r="J308"/>
  <c r="F35"/>
  <c i="1" r="BB55"/>
  <c i="9" r="J260"/>
  <c r="BK93"/>
  <c r="BK126"/>
  <c r="J292"/>
  <c r="J187"/>
  <c i="2" r="J158"/>
  <c i="4" r="BK186"/>
  <c i="5" r="BK107"/>
  <c i="6" r="BK188"/>
  <c r="BK341"/>
  <c r="BK384"/>
  <c r="J188"/>
  <c r="BK138"/>
  <c i="7" r="BK554"/>
  <c r="BK468"/>
  <c r="J418"/>
  <c r="BK206"/>
  <c i="8" r="J220"/>
  <c r="BK106"/>
  <c i="9" r="J145"/>
  <c i="2" r="J409"/>
  <c r="J165"/>
  <c i="4" r="BK258"/>
  <c i="6" r="BK430"/>
  <c r="J406"/>
  <c r="BK422"/>
  <c r="BK271"/>
  <c r="J212"/>
  <c r="J379"/>
  <c i="7" r="J614"/>
  <c r="J554"/>
  <c r="BK428"/>
  <c r="J596"/>
  <c r="BK511"/>
  <c r="J395"/>
  <c i="8" r="J191"/>
  <c i="9" r="J114"/>
  <c r="J178"/>
  <c r="J157"/>
  <c r="J248"/>
  <c r="J239"/>
  <c i="2" r="J116"/>
  <c r="BK378"/>
  <c r="J295"/>
  <c i="3" r="BK322"/>
  <c r="BK234"/>
  <c r="J209"/>
  <c r="J261"/>
  <c i="4" r="J249"/>
  <c r="J236"/>
  <c i="6" r="J414"/>
  <c r="J462"/>
  <c r="BK439"/>
  <c r="J350"/>
  <c r="J298"/>
  <c i="7" r="J407"/>
  <c r="J379"/>
  <c r="J468"/>
  <c r="J313"/>
  <c i="8" r="BK89"/>
  <c r="J166"/>
  <c i="9" r="J218"/>
  <c r="J126"/>
  <c r="J132"/>
  <c i="2" r="BK206"/>
  <c r="J371"/>
  <c r="BK304"/>
  <c i="3" r="J314"/>
  <c r="J297"/>
  <c i="4" r="J173"/>
  <c i="5" r="J166"/>
  <c i="6" r="BK448"/>
  <c r="J465"/>
  <c r="BK305"/>
  <c i="7" r="J556"/>
  <c r="J524"/>
  <c r="BK292"/>
  <c i="8" r="J231"/>
  <c r="J201"/>
  <c r="J145"/>
  <c i="9" r="BK145"/>
  <c r="BK215"/>
  <c r="J154"/>
  <c r="J111"/>
  <c r="J96"/>
  <c i="11" r="J104"/>
  <c r="BK94"/>
  <c i="2" r="BK248"/>
  <c r="J135"/>
  <c r="BK340"/>
  <c i="3" r="BK319"/>
  <c r="BK137"/>
  <c r="BK254"/>
  <c i="4" r="BK105"/>
  <c r="J255"/>
  <c r="BK143"/>
  <c i="5" r="J171"/>
  <c r="J177"/>
  <c i="6" r="BK469"/>
  <c r="J236"/>
  <c i="7" r="J388"/>
  <c r="J214"/>
  <c i="8" r="BK206"/>
  <c r="J178"/>
  <c i="9" r="BK277"/>
  <c r="J123"/>
  <c r="BK323"/>
  <c r="BK102"/>
  <c i="11" r="BK92"/>
  <c i="2" r="BK413"/>
  <c r="J264"/>
  <c r="BK337"/>
  <c r="J95"/>
  <c r="BK95"/>
  <c i="3" r="J102"/>
  <c r="J224"/>
  <c i="6" r="J451"/>
  <c r="BK477"/>
  <c i="7" r="J425"/>
  <c r="BK458"/>
  <c r="BK579"/>
  <c r="J611"/>
  <c i="8" r="BK166"/>
  <c i="9" r="J245"/>
  <c r="J160"/>
  <c i="2" r="BK325"/>
  <c r="BK286"/>
  <c i="3" r="J276"/>
  <c r="BK209"/>
  <c i="4" r="J227"/>
  <c i="6" r="J419"/>
  <c r="J472"/>
  <c r="J225"/>
  <c i="7" r="BK398"/>
  <c r="J269"/>
  <c r="BK618"/>
  <c i="9" r="J151"/>
  <c r="BK248"/>
  <c r="BK163"/>
  <c r="J325"/>
  <c r="BK196"/>
  <c i="2" r="BK158"/>
  <c r="BK295"/>
  <c r="J325"/>
  <c i="3" r="J159"/>
  <c r="BK184"/>
  <c i="4" r="BK249"/>
  <c r="J213"/>
  <c r="BK147"/>
  <c r="BK162"/>
  <c i="5" r="BK152"/>
  <c i="6" r="J389"/>
  <c r="BK436"/>
  <c r="J436"/>
  <c r="BK217"/>
  <c r="BK164"/>
  <c r="BK395"/>
  <c i="7" r="J219"/>
  <c r="BK343"/>
  <c r="BK403"/>
  <c i="8" r="BK231"/>
  <c r="J160"/>
  <c r="BK175"/>
  <c i="9" r="J346"/>
  <c r="J129"/>
  <c r="J302"/>
  <c r="J102"/>
  <c i="2" r="J286"/>
  <c i="4" r="J177"/>
  <c i="5" r="J156"/>
  <c i="6" r="BK517"/>
  <c r="BK459"/>
  <c r="J387"/>
  <c r="J291"/>
  <c i="7" r="BK418"/>
  <c r="BK524"/>
  <c r="J289"/>
  <c r="BK379"/>
  <c i="8" r="J136"/>
  <c i="9" r="BK205"/>
  <c i="2" r="BK394"/>
  <c i="4" r="J166"/>
  <c r="BK253"/>
  <c i="6" r="J477"/>
  <c r="J456"/>
  <c r="J341"/>
  <c r="J255"/>
  <c i="7" r="BK528"/>
  <c r="J369"/>
  <c r="J133"/>
  <c r="BK521"/>
  <c r="J521"/>
  <c r="J608"/>
  <c i="8" r="J106"/>
  <c r="BK216"/>
  <c r="J95"/>
  <c i="9" r="BK172"/>
  <c r="BK274"/>
  <c i="2" r="BK300"/>
  <c r="J394"/>
  <c r="J312"/>
  <c r="BK177"/>
  <c i="3" r="J248"/>
  <c r="J254"/>
  <c i="4" r="BK95"/>
  <c r="BK177"/>
  <c i="5" r="BK185"/>
  <c i="6" r="J433"/>
  <c r="J401"/>
  <c r="J142"/>
  <c r="J259"/>
  <c i="7" r="BK549"/>
  <c r="BK482"/>
  <c r="BK232"/>
  <c r="J493"/>
  <c i="8" r="BK103"/>
  <c i="9" r="J332"/>
  <c r="BK90"/>
  <c r="BK320"/>
  <c r="BK187"/>
  <c i="2" r="J337"/>
  <c r="BK261"/>
  <c i="3" r="J347"/>
  <c r="J141"/>
  <c r="BK98"/>
  <c r="BK240"/>
  <c i="4" r="BK139"/>
  <c r="BK251"/>
  <c r="J151"/>
  <c i="6" r="BK389"/>
  <c r="BK411"/>
  <c r="BK169"/>
  <c r="J228"/>
  <c r="BK236"/>
  <c i="7" r="BK568"/>
  <c r="BK161"/>
  <c r="J458"/>
  <c r="BK487"/>
  <c i="8" r="BK191"/>
  <c i="9" r="BK343"/>
  <c r="BK232"/>
  <c i="11" r="J92"/>
  <c i="2" r="BK406"/>
  <c r="J340"/>
  <c r="J399"/>
  <c i="3" r="J257"/>
  <c i="4" r="J100"/>
  <c r="J186"/>
  <c i="5" r="BK140"/>
  <c i="6" r="BK401"/>
  <c r="J135"/>
  <c r="BK278"/>
  <c i="7" r="BK369"/>
  <c r="J627"/>
  <c r="J164"/>
  <c i="8" r="BK123"/>
  <c r="J118"/>
  <c i="9" r="BK254"/>
  <c r="J257"/>
  <c r="J209"/>
  <c r="BK135"/>
  <c r="J120"/>
  <c i="11" r="BK104"/>
  <c r="BK89"/>
  <c i="2" r="J424"/>
  <c r="BK198"/>
  <c r="F36"/>
  <c i="9" r="J99"/>
  <c i="11" r="J97"/>
  <c i="2" r="BK165"/>
  <c r="BK145"/>
  <c r="J419"/>
  <c r="J280"/>
  <c r="J300"/>
  <c i="3" r="BK124"/>
  <c i="6" r="BK523"/>
  <c r="J507"/>
  <c r="BK379"/>
  <c i="7" r="J568"/>
  <c r="J487"/>
  <c r="J435"/>
  <c i="8" r="BK178"/>
  <c i="9" r="J263"/>
  <c r="BK108"/>
  <c i="2" r="J198"/>
  <c r="F37"/>
  <c i="7" r="BK120"/>
  <c i="8" r="BK181"/>
  <c r="BK157"/>
  <c r="BK172"/>
  <c i="9" r="BK335"/>
  <c r="J181"/>
  <c r="J320"/>
  <c r="J193"/>
  <c i="2" r="J276"/>
  <c r="BK135"/>
  <c i="5" r="J168"/>
  <c i="6" r="J523"/>
  <c r="J459"/>
  <c r="J115"/>
  <c r="BK336"/>
  <c r="J370"/>
  <c i="7" r="BK546"/>
  <c r="BK144"/>
  <c r="J511"/>
  <c r="J168"/>
  <c i="9" r="J340"/>
  <c i="2" r="BK364"/>
  <c r="J391"/>
  <c i="4" r="BK236"/>
  <c i="6" r="J503"/>
  <c r="J245"/>
  <c r="J305"/>
  <c r="BK101"/>
  <c r="J251"/>
  <c i="7" r="BK536"/>
  <c r="BK214"/>
  <c r="J421"/>
  <c r="J195"/>
  <c r="J445"/>
  <c r="BK96"/>
  <c i="8" r="J103"/>
  <c r="BK201"/>
  <c i="9" r="BK148"/>
  <c r="J311"/>
  <c r="BK283"/>
  <c r="J117"/>
  <c i="2" r="J292"/>
  <c r="J248"/>
  <c r="BK276"/>
  <c i="3" r="BK102"/>
  <c r="BK94"/>
  <c i="4" r="J113"/>
  <c r="BK128"/>
  <c i="5" r="BK128"/>
  <c i="6" r="BK462"/>
  <c r="BK115"/>
  <c r="J314"/>
  <c r="BK142"/>
  <c i="7" r="BK269"/>
  <c r="J428"/>
  <c r="J502"/>
  <c r="BK587"/>
  <c r="BK479"/>
  <c r="BK112"/>
  <c i="8" r="BK220"/>
  <c r="BK188"/>
  <c i="9" r="BK263"/>
  <c r="BK229"/>
  <c i="11" r="J101"/>
  <c i="2" r="J222"/>
  <c r="BK409"/>
  <c r="BK264"/>
  <c i="3" r="BK229"/>
  <c r="BK305"/>
  <c i="4" r="J207"/>
  <c r="J119"/>
  <c i="5" r="BK173"/>
  <c i="6" r="J469"/>
  <c r="J384"/>
  <c r="BK180"/>
  <c r="J110"/>
  <c i="7" r="BK264"/>
  <c r="J582"/>
  <c r="J264"/>
  <c i="8" r="J172"/>
  <c i="9" r="J266"/>
  <c r="J232"/>
  <c r="BK332"/>
  <c r="BK129"/>
  <c r="J317"/>
  <c i="11" r="J94"/>
  <c r="J84"/>
  <c i="2" r="BK100"/>
  <c r="J357"/>
  <c i="3" r="J150"/>
  <c r="J309"/>
  <c r="BK261"/>
  <c r="J145"/>
  <c i="4" r="J131"/>
  <c r="J253"/>
  <c r="J91"/>
  <c r="BK119"/>
  <c i="5" r="BK117"/>
  <c i="6" r="J517"/>
  <c r="BK255"/>
  <c r="J395"/>
  <c r="J377"/>
  <c i="7" r="J484"/>
  <c r="BK627"/>
  <c r="J440"/>
  <c i="8" r="BK118"/>
  <c i="9" r="BK271"/>
  <c r="BK269"/>
  <c r="J280"/>
  <c r="BK99"/>
  <c r="BK132"/>
  <c i="10" r="F36"/>
  <c i="1" r="BC63"/>
  <c i="2" r="BK381"/>
  <c i="3" r="BK287"/>
  <c r="J319"/>
  <c r="J234"/>
  <c i="5" r="J97"/>
  <c i="6" r="BK419"/>
  <c r="BK350"/>
  <c i="7" r="J549"/>
  <c r="J491"/>
  <c r="J453"/>
  <c r="BK421"/>
  <c i="8" r="BK226"/>
  <c r="BK211"/>
  <c i="9" r="BK105"/>
  <c i="2" r="BK193"/>
  <c r="J348"/>
  <c i="3" r="BK276"/>
  <c r="BK115"/>
  <c i="4" r="J159"/>
  <c r="BK210"/>
  <c r="J135"/>
  <c i="6" r="BK398"/>
  <c r="BK198"/>
  <c i="7" r="J343"/>
  <c r="BK608"/>
  <c r="J592"/>
  <c i="9" r="BK340"/>
  <c r="J289"/>
  <c r="BK295"/>
  <c r="BK314"/>
  <c r="BK166"/>
  <c r="BK212"/>
  <c i="2" r="BK292"/>
  <c r="J304"/>
  <c i="3" r="BK294"/>
  <c r="J131"/>
  <c i="4" r="J162"/>
  <c r="J260"/>
  <c r="BK223"/>
  <c r="J139"/>
  <c i="5" r="J152"/>
  <c i="6" r="BK472"/>
  <c r="BK354"/>
  <c r="BK480"/>
  <c r="J430"/>
  <c r="BK361"/>
  <c r="J96"/>
  <c i="7" r="BK242"/>
  <c r="J589"/>
  <c r="BK375"/>
  <c r="J605"/>
  <c i="8" r="BK145"/>
  <c r="J211"/>
  <c r="J206"/>
  <c i="9" r="BK190"/>
  <c r="J251"/>
  <c r="J166"/>
  <c r="J93"/>
  <c r="BK154"/>
  <c i="2" r="J283"/>
  <c r="J145"/>
  <c i="5" r="BK156"/>
  <c i="6" r="J448"/>
  <c r="BK433"/>
  <c r="BK321"/>
  <c r="J177"/>
  <c r="J138"/>
  <c i="7" r="BK465"/>
  <c r="J273"/>
  <c r="J475"/>
  <c r="J292"/>
  <c r="J136"/>
  <c i="8" r="J229"/>
  <c i="9" r="J300"/>
  <c i="2" r="BK348"/>
  <c i="4" r="J230"/>
  <c i="5" r="J145"/>
  <c i="6" r="BK507"/>
  <c r="J443"/>
  <c r="J326"/>
  <c r="BK96"/>
  <c r="J391"/>
  <c i="7" r="J618"/>
  <c r="J222"/>
  <c r="BK493"/>
  <c r="J161"/>
  <c r="J257"/>
  <c i="8" r="BK196"/>
  <c r="J140"/>
  <c r="J89"/>
  <c i="9" r="BK138"/>
  <c r="BK311"/>
  <c r="BK292"/>
  <c i="2" r="J126"/>
  <c r="BK106"/>
  <c i="3" r="J294"/>
  <c r="BK283"/>
  <c r="BK301"/>
  <c r="BK280"/>
  <c i="4" r="BK157"/>
  <c i="5" r="J128"/>
  <c i="6" r="J500"/>
  <c r="BK251"/>
  <c r="J321"/>
  <c r="J354"/>
  <c i="7" r="BK475"/>
  <c r="BK605"/>
  <c r="BK128"/>
  <c r="BK435"/>
  <c r="BK289"/>
  <c r="J184"/>
  <c i="9" r="BK245"/>
  <c r="BK257"/>
  <c r="J184"/>
  <c r="J229"/>
  <c r="BK242"/>
  <c i="2" r="BK289"/>
  <c r="J177"/>
  <c i="3" r="BK141"/>
  <c r="BK347"/>
  <c r="BK131"/>
  <c r="J251"/>
  <c i="4" r="BK131"/>
  <c r="J143"/>
  <c i="6" r="J497"/>
  <c r="BK110"/>
  <c r="J183"/>
  <c r="BK106"/>
  <c r="BK183"/>
  <c r="BK314"/>
  <c i="7" r="BK506"/>
  <c r="J211"/>
  <c r="BK491"/>
  <c r="BK327"/>
  <c i="8" r="J92"/>
  <c i="9" r="J343"/>
  <c r="BK224"/>
  <c r="BK160"/>
  <c i="2" r="BK170"/>
  <c r="BK267"/>
  <c r="BK283"/>
  <c i="3" r="BK110"/>
  <c r="J283"/>
  <c i="4" r="J109"/>
  <c r="BK183"/>
  <c i="5" r="J117"/>
  <c i="6" r="BK264"/>
  <c r="BK500"/>
  <c r="J336"/>
  <c i="7" r="J112"/>
  <c r="J415"/>
  <c i="8" r="BK184"/>
  <c r="J151"/>
  <c r="J128"/>
  <c i="9" r="BK209"/>
  <c r="J274"/>
  <c r="BK202"/>
  <c r="J221"/>
  <c i="10" r="BK85"/>
  <c i="11" r="BK97"/>
  <c i="2" r="BK230"/>
  <c r="BK375"/>
  <c i="3" r="J106"/>
  <c r="BK159"/>
  <c r="BK214"/>
  <c r="J184"/>
  <c i="4" r="BK255"/>
  <c r="J223"/>
  <c r="J233"/>
  <c i="5" r="J136"/>
  <c r="J140"/>
  <c i="6" r="J439"/>
  <c r="BK151"/>
  <c i="7" r="J173"/>
  <c r="J497"/>
  <c i="8" r="BK151"/>
  <c r="BK169"/>
  <c i="9" r="J148"/>
  <c r="J236"/>
  <c r="BK286"/>
  <c r="BK260"/>
  <c r="J202"/>
  <c i="11" r="J89"/>
  <c i="2" r="J378"/>
  <c r="J413"/>
  <c r="J211"/>
  <c r="BK391"/>
  <c r="BK334"/>
  <c i="3" r="J287"/>
  <c r="BK248"/>
  <c r="BK154"/>
  <c i="6" r="BK382"/>
  <c r="BK414"/>
  <c r="J271"/>
  <c i="7" r="BK407"/>
  <c r="BK589"/>
  <c i="8" r="BK92"/>
  <c i="9" r="BK325"/>
  <c r="BK175"/>
  <c r="BK221"/>
  <c i="2" r="BK153"/>
  <c i="3" r="J110"/>
  <c r="J229"/>
  <c r="BK265"/>
  <c i="4" r="J191"/>
  <c r="J180"/>
  <c i="6" r="BK485"/>
  <c r="BK391"/>
  <c i="7" r="BK584"/>
  <c r="J375"/>
  <c r="J276"/>
  <c r="J587"/>
  <c i="9" r="BK289"/>
  <c r="J163"/>
  <c r="BK329"/>
  <c r="BK96"/>
  <c r="J271"/>
  <c i="2" r="J252"/>
  <c r="BK280"/>
  <c r="BK222"/>
  <c i="3" r="J280"/>
  <c r="J271"/>
  <c i="4" r="BK109"/>
  <c r="BK260"/>
  <c r="BK213"/>
  <c r="J183"/>
  <c i="5" r="J148"/>
  <c i="6" r="BK520"/>
  <c r="BK259"/>
  <c r="BK172"/>
  <c r="BK346"/>
  <c r="BK387"/>
  <c r="J361"/>
  <c i="7" r="J465"/>
  <c r="BK582"/>
  <c r="BK600"/>
  <c i="8" r="J184"/>
  <c r="BK99"/>
  <c r="J175"/>
  <c r="J154"/>
  <c i="9" r="J329"/>
  <c r="BK178"/>
  <c r="J169"/>
  <c r="BK239"/>
  <c r="BK218"/>
  <c i="2" r="J267"/>
  <c i="4" r="BK227"/>
  <c i="5" r="BK161"/>
  <c i="6" r="BK425"/>
  <c r="J101"/>
  <c r="J106"/>
  <c r="BK359"/>
  <c r="BK326"/>
  <c i="7" r="J301"/>
  <c r="BK395"/>
  <c r="J206"/>
  <c i="8" r="J226"/>
  <c i="9" r="J254"/>
  <c i="2" r="J206"/>
  <c r="J153"/>
  <c i="4" r="BK246"/>
  <c r="BK233"/>
  <c i="6" r="BK406"/>
  <c r="BK161"/>
  <c r="BK245"/>
  <c r="J172"/>
  <c r="J248"/>
  <c r="J366"/>
  <c i="7" r="BK448"/>
  <c r="J584"/>
  <c r="BK388"/>
  <c r="J250"/>
  <c i="8" r="BK223"/>
  <c r="BK154"/>
  <c r="BK128"/>
  <c i="9" r="J277"/>
  <c r="BK199"/>
  <c r="BK142"/>
  <c i="1" r="AS54"/>
  <c i="3" r="BK257"/>
  <c i="4" r="BK173"/>
  <c r="BK191"/>
  <c i="5" r="BK148"/>
  <c i="6" r="BK126"/>
  <c r="J274"/>
  <c r="J151"/>
  <c i="7" r="J579"/>
  <c r="BK453"/>
  <c r="BK184"/>
  <c r="J538"/>
  <c r="J431"/>
  <c i="8" r="J163"/>
  <c i="9" r="J196"/>
  <c r="J286"/>
  <c r="BK123"/>
  <c r="J323"/>
  <c r="BK111"/>
  <c i="2" r="BK116"/>
  <c r="J106"/>
  <c i="3" r="J322"/>
  <c r="BK120"/>
  <c r="J240"/>
  <c r="J305"/>
  <c i="4" r="BK91"/>
  <c r="J95"/>
  <c r="BK180"/>
  <c i="6" r="J198"/>
  <c r="BK503"/>
  <c r="BK298"/>
  <c r="BK370"/>
  <c r="J126"/>
  <c i="7" r="BK222"/>
  <c r="BK211"/>
  <c r="BK538"/>
  <c r="BK195"/>
  <c i="8" r="BK140"/>
  <c r="J142"/>
  <c i="9" r="BK346"/>
  <c r="J142"/>
  <c r="J138"/>
  <c i="2" r="BK424"/>
  <c r="BK271"/>
  <c r="J170"/>
  <c i="3" r="J290"/>
  <c r="BK224"/>
  <c i="4" r="J147"/>
  <c i="5" r="BK145"/>
  <c i="6" r="J488"/>
  <c r="J485"/>
  <c r="J217"/>
  <c r="BK228"/>
  <c i="7" r="BK611"/>
  <c r="J120"/>
  <c i="8" r="BK148"/>
  <c r="J169"/>
  <c r="BK114"/>
  <c i="9" r="BK193"/>
  <c r="J105"/>
  <c r="BK300"/>
  <c r="J283"/>
  <c i="10" r="J85"/>
  <c i="11" r="BK101"/>
  <c r="J86"/>
  <c i="2" r="J364"/>
  <c r="BK211"/>
  <c r="J261"/>
  <c i="3" r="J265"/>
  <c r="BK290"/>
  <c r="J120"/>
  <c i="4" r="BK242"/>
  <c r="J258"/>
  <c r="J128"/>
  <c i="5" r="J185"/>
  <c r="BK168"/>
  <c i="6" r="J359"/>
  <c r="J278"/>
  <c i="7" r="J360"/>
  <c r="J327"/>
  <c r="J479"/>
  <c r="BK173"/>
  <c i="8" r="BK142"/>
  <c i="9" r="J212"/>
  <c r="J298"/>
  <c r="BK114"/>
  <c r="BK251"/>
  <c i="10" r="BK88"/>
  <c i="11" r="BK84"/>
  <c i="2" r="BK319"/>
  <c r="BK360"/>
  <c r="BK312"/>
  <c r="BK126"/>
  <c i="3" r="BK297"/>
  <c r="J128"/>
  <c i="4" r="BK113"/>
  <c i="6" r="J169"/>
  <c i="7" r="J506"/>
  <c r="J128"/>
  <c r="J242"/>
  <c r="BK415"/>
  <c i="8" r="J188"/>
  <c i="2" l="1" r="R279"/>
  <c r="P299"/>
  <c r="T356"/>
  <c i="3" r="BK158"/>
  <c r="J158"/>
  <c r="J65"/>
  <c r="R308"/>
  <c i="4" r="R150"/>
  <c r="P226"/>
  <c i="5" r="BK89"/>
  <c r="J89"/>
  <c r="J61"/>
  <c r="P144"/>
  <c r="BK176"/>
  <c r="J176"/>
  <c r="J67"/>
  <c i="6" r="R211"/>
  <c r="R394"/>
  <c i="7" r="BK439"/>
  <c r="BK496"/>
  <c r="J496"/>
  <c r="J69"/>
  <c r="R505"/>
  <c i="8" r="T139"/>
  <c r="BK225"/>
  <c r="J225"/>
  <c r="J66"/>
  <c i="6" r="R277"/>
  <c r="R468"/>
  <c i="7" r="P95"/>
  <c r="R406"/>
  <c r="P496"/>
  <c r="P599"/>
  <c i="8" r="T117"/>
  <c i="2" r="BK105"/>
  <c r="J105"/>
  <c r="J62"/>
  <c r="BK356"/>
  <c r="J356"/>
  <c r="J69"/>
  <c i="3" r="BK136"/>
  <c r="J136"/>
  <c r="J62"/>
  <c r="R239"/>
  <c r="P308"/>
  <c i="4" r="T90"/>
  <c r="T89"/>
  <c i="5" r="BK144"/>
  <c r="J144"/>
  <c r="J63"/>
  <c r="R176"/>
  <c i="6" r="P277"/>
  <c r="T468"/>
  <c i="7" r="T378"/>
  <c i="8" r="BK139"/>
  <c r="J139"/>
  <c r="J63"/>
  <c i="3" r="R93"/>
  <c r="T239"/>
  <c r="BK308"/>
  <c r="J308"/>
  <c r="J71"/>
  <c i="4" r="P90"/>
  <c r="P89"/>
  <c r="P108"/>
  <c i="5" r="P127"/>
  <c r="P160"/>
  <c i="6" r="R100"/>
  <c r="T263"/>
  <c i="7" r="BK406"/>
  <c r="J406"/>
  <c r="J65"/>
  <c r="BK478"/>
  <c r="J478"/>
  <c r="J68"/>
  <c r="P505"/>
  <c r="T599"/>
  <c i="8" r="T88"/>
  <c i="2" r="T105"/>
  <c r="P311"/>
  <c r="T398"/>
  <c r="T418"/>
  <c i="3" r="T136"/>
  <c r="P149"/>
  <c i="4" r="P150"/>
  <c r="BK245"/>
  <c r="J245"/>
  <c r="J68"/>
  <c i="5" r="R127"/>
  <c i="6" r="T277"/>
  <c i="7" r="BK95"/>
  <c r="J95"/>
  <c r="J61"/>
  <c r="BK527"/>
  <c r="J527"/>
  <c r="J71"/>
  <c r="R617"/>
  <c i="8" r="R139"/>
  <c i="6" r="P100"/>
  <c r="R244"/>
  <c r="P353"/>
  <c r="BK442"/>
  <c r="J442"/>
  <c r="J71"/>
  <c r="BK506"/>
  <c r="J506"/>
  <c r="J73"/>
  <c i="7" r="P378"/>
  <c r="P527"/>
  <c r="T617"/>
  <c i="8" r="R117"/>
  <c r="BK219"/>
  <c r="J219"/>
  <c r="J65"/>
  <c r="T225"/>
  <c i="9" r="R310"/>
  <c i="2" r="R105"/>
  <c r="R93"/>
  <c r="P356"/>
  <c i="3" r="P93"/>
  <c r="R149"/>
  <c r="T149"/>
  <c r="R275"/>
  <c r="R274"/>
  <c i="5" r="T144"/>
  <c i="6" r="BK244"/>
  <c r="J244"/>
  <c r="J64"/>
  <c r="BK353"/>
  <c r="J353"/>
  <c r="J69"/>
  <c r="P468"/>
  <c i="7" r="BK378"/>
  <c r="J378"/>
  <c r="J64"/>
  <c r="R478"/>
  <c i="9" r="R141"/>
  <c r="T208"/>
  <c r="BK339"/>
  <c r="J339"/>
  <c r="J67"/>
  <c i="2" r="R260"/>
  <c r="P279"/>
  <c i="3" r="T93"/>
  <c r="P239"/>
  <c r="T308"/>
  <c i="4" r="BK90"/>
  <c i="5" r="R89"/>
  <c r="BK160"/>
  <c r="J160"/>
  <c r="J66"/>
  <c i="6" r="T244"/>
  <c i="7" r="T439"/>
  <c i="8" r="R88"/>
  <c r="R187"/>
  <c r="T219"/>
  <c i="9" r="P141"/>
  <c r="P208"/>
  <c r="R328"/>
  <c r="BK141"/>
  <c r="J141"/>
  <c r="J62"/>
  <c r="R208"/>
  <c r="T328"/>
  <c r="BK89"/>
  <c r="J89"/>
  <c r="J61"/>
  <c i="2" r="T260"/>
  <c r="T311"/>
  <c r="R398"/>
  <c r="R418"/>
  <c i="3" r="T158"/>
  <c r="P275"/>
  <c r="P274"/>
  <c i="4" r="R90"/>
  <c r="R89"/>
  <c r="T108"/>
  <c r="R245"/>
  <c i="5" r="R144"/>
  <c r="P176"/>
  <c i="6" r="T100"/>
  <c r="BK263"/>
  <c r="J263"/>
  <c r="J67"/>
  <c r="P394"/>
  <c r="P442"/>
  <c r="T506"/>
  <c i="7" r="P439"/>
  <c r="BK505"/>
  <c r="J505"/>
  <c r="J70"/>
  <c r="R599"/>
  <c i="8" r="P139"/>
  <c r="R225"/>
  <c r="BK187"/>
  <c r="J187"/>
  <c r="J64"/>
  <c r="P225"/>
  <c i="9" r="P89"/>
  <c r="P328"/>
  <c r="BK235"/>
  <c r="J235"/>
  <c r="J64"/>
  <c r="R339"/>
  <c i="2" r="BK279"/>
  <c r="J279"/>
  <c r="J66"/>
  <c r="BK299"/>
  <c r="J299"/>
  <c r="J67"/>
  <c r="T299"/>
  <c i="3" r="BK93"/>
  <c r="R136"/>
  <c r="BK239"/>
  <c r="J239"/>
  <c r="J66"/>
  <c i="4" r="T150"/>
  <c r="T226"/>
  <c i="5" r="T127"/>
  <c r="T160"/>
  <c i="6" r="BK100"/>
  <c r="J100"/>
  <c r="J62"/>
  <c r="P244"/>
  <c r="R353"/>
  <c i="7" r="R378"/>
  <c r="R374"/>
  <c r="R527"/>
  <c r="BK617"/>
  <c r="J617"/>
  <c r="J73"/>
  <c i="8" r="P88"/>
  <c i="9" r="T89"/>
  <c r="T141"/>
  <c r="BK310"/>
  <c r="J310"/>
  <c r="J65"/>
  <c r="T235"/>
  <c i="2" r="P105"/>
  <c r="BK311"/>
  <c r="J311"/>
  <c r="J68"/>
  <c r="BK398"/>
  <c r="J398"/>
  <c r="J70"/>
  <c r="P418"/>
  <c i="3" r="P158"/>
  <c r="T275"/>
  <c r="T274"/>
  <c i="4" r="BK108"/>
  <c r="J108"/>
  <c r="J65"/>
  <c r="BK226"/>
  <c r="J226"/>
  <c r="J67"/>
  <c r="R226"/>
  <c i="5" r="BK127"/>
  <c r="J127"/>
  <c r="J62"/>
  <c r="R160"/>
  <c r="R159"/>
  <c i="6" r="BK277"/>
  <c r="J277"/>
  <c r="J68"/>
  <c r="BK468"/>
  <c r="J468"/>
  <c r="J72"/>
  <c i="7" r="R439"/>
  <c r="R438"/>
  <c r="R496"/>
  <c r="T505"/>
  <c r="P617"/>
  <c i="9" r="R235"/>
  <c r="P339"/>
  <c i="2" r="R311"/>
  <c r="P398"/>
  <c r="BK418"/>
  <c r="J418"/>
  <c r="J72"/>
  <c i="3" r="R158"/>
  <c r="BK275"/>
  <c r="J275"/>
  <c r="J70"/>
  <c i="4" r="BK150"/>
  <c r="J150"/>
  <c r="J66"/>
  <c r="T245"/>
  <c i="5" r="T89"/>
  <c r="T88"/>
  <c r="T176"/>
  <c i="6" r="BK211"/>
  <c r="J211"/>
  <c r="J63"/>
  <c r="R263"/>
  <c r="T353"/>
  <c r="R442"/>
  <c r="P506"/>
  <c i="7" r="P406"/>
  <c r="T478"/>
  <c i="8" r="P117"/>
  <c r="P219"/>
  <c i="9" r="BK328"/>
  <c r="J328"/>
  <c r="J66"/>
  <c i="2" r="BK260"/>
  <c r="J260"/>
  <c r="J63"/>
  <c r="T279"/>
  <c r="T274"/>
  <c r="R299"/>
  <c i="3" r="P136"/>
  <c r="BK149"/>
  <c r="J149"/>
  <c r="J64"/>
  <c i="4" r="R108"/>
  <c r="R103"/>
  <c r="P245"/>
  <c i="5" r="P89"/>
  <c r="P88"/>
  <c i="6" r="T211"/>
  <c r="T394"/>
  <c i="7" r="T95"/>
  <c r="T527"/>
  <c i="8" r="BK88"/>
  <c r="J88"/>
  <c r="J61"/>
  <c r="P187"/>
  <c r="R219"/>
  <c i="9" r="BK208"/>
  <c r="J208"/>
  <c r="J63"/>
  <c r="T310"/>
  <c i="11" r="P100"/>
  <c r="P83"/>
  <c r="P82"/>
  <c i="1" r="AU64"/>
  <c i="2" r="P260"/>
  <c r="R356"/>
  <c i="6" r="P211"/>
  <c r="P263"/>
  <c r="BK394"/>
  <c r="J394"/>
  <c r="J70"/>
  <c r="T442"/>
  <c r="R506"/>
  <c i="7" r="R95"/>
  <c r="T406"/>
  <c r="P478"/>
  <c r="T496"/>
  <c r="BK599"/>
  <c r="J599"/>
  <c r="J72"/>
  <c i="8" r="BK117"/>
  <c r="J117"/>
  <c r="J62"/>
  <c i="9" r="R89"/>
  <c r="R88"/>
  <c r="R87"/>
  <c r="P310"/>
  <c i="11" r="R100"/>
  <c r="R83"/>
  <c r="R82"/>
  <c i="8" r="T187"/>
  <c i="9" r="P235"/>
  <c r="T339"/>
  <c i="11" r="BK100"/>
  <c r="J100"/>
  <c r="J62"/>
  <c r="T100"/>
  <c r="T83"/>
  <c r="T82"/>
  <c i="2" r="BK275"/>
  <c r="J275"/>
  <c r="J65"/>
  <c i="3" r="BK144"/>
  <c r="J144"/>
  <c r="J63"/>
  <c r="BK270"/>
  <c r="J270"/>
  <c r="J68"/>
  <c i="4" r="BK99"/>
  <c r="J99"/>
  <c r="J62"/>
  <c r="BK104"/>
  <c r="J104"/>
  <c r="J64"/>
  <c i="6" r="BK95"/>
  <c r="J95"/>
  <c r="J61"/>
  <c i="2" r="BK412"/>
  <c r="J412"/>
  <c r="J71"/>
  <c i="3" r="BK264"/>
  <c r="J264"/>
  <c r="J67"/>
  <c i="5" r="BK155"/>
  <c r="J155"/>
  <c r="J64"/>
  <c i="7" r="BK368"/>
  <c r="J368"/>
  <c r="J62"/>
  <c i="2" r="BK94"/>
  <c r="BK93"/>
  <c r="J93"/>
  <c r="J60"/>
  <c i="6" r="BK258"/>
  <c r="J258"/>
  <c r="J65"/>
  <c i="10" r="BK84"/>
  <c r="J84"/>
  <c r="J61"/>
  <c r="BK87"/>
  <c r="J87"/>
  <c r="J62"/>
  <c i="11" r="BK96"/>
  <c r="J96"/>
  <c r="J61"/>
  <c r="J52"/>
  <c r="E48"/>
  <c r="BF92"/>
  <c i="10" r="BK83"/>
  <c r="BK82"/>
  <c r="J82"/>
  <c i="11" r="F55"/>
  <c r="BF84"/>
  <c r="BF89"/>
  <c r="BF104"/>
  <c r="BF86"/>
  <c r="BF94"/>
  <c r="BF97"/>
  <c r="BF101"/>
  <c i="9" r="BK88"/>
  <c r="J88"/>
  <c r="J60"/>
  <c i="10" r="E48"/>
  <c r="F55"/>
  <c r="J76"/>
  <c r="BF85"/>
  <c r="BF88"/>
  <c i="9" r="BF114"/>
  <c r="BF117"/>
  <c r="BF129"/>
  <c r="BF138"/>
  <c r="BF163"/>
  <c i="8" r="BK87"/>
  <c r="J87"/>
  <c r="J60"/>
  <c i="9" r="BF123"/>
  <c r="BF157"/>
  <c r="BF304"/>
  <c r="BF154"/>
  <c r="BF215"/>
  <c r="BF99"/>
  <c r="BF102"/>
  <c r="BF108"/>
  <c r="BF148"/>
  <c r="BF151"/>
  <c r="BF221"/>
  <c r="BF266"/>
  <c r="BF292"/>
  <c r="BF311"/>
  <c r="BF289"/>
  <c r="BF190"/>
  <c r="BF251"/>
  <c r="BF257"/>
  <c r="BF260"/>
  <c r="BF329"/>
  <c r="BF242"/>
  <c r="BF295"/>
  <c r="BF307"/>
  <c r="BF254"/>
  <c r="BF274"/>
  <c r="BF90"/>
  <c r="BF93"/>
  <c r="BF96"/>
  <c r="BF111"/>
  <c r="BF178"/>
  <c r="BF184"/>
  <c r="BF239"/>
  <c r="BF323"/>
  <c r="E48"/>
  <c r="BF145"/>
  <c r="BF227"/>
  <c r="BF283"/>
  <c r="BF286"/>
  <c r="J52"/>
  <c r="BF142"/>
  <c r="BF160"/>
  <c r="BF166"/>
  <c r="BF172"/>
  <c r="BF175"/>
  <c r="BF224"/>
  <c r="BF229"/>
  <c r="BF335"/>
  <c r="BF236"/>
  <c r="BF245"/>
  <c r="BF132"/>
  <c r="BF202"/>
  <c r="BF263"/>
  <c r="BF169"/>
  <c r="BF181"/>
  <c r="BF277"/>
  <c r="BF280"/>
  <c r="BF340"/>
  <c r="BF105"/>
  <c r="BF120"/>
  <c r="BF187"/>
  <c r="BF209"/>
  <c r="BF218"/>
  <c r="BF248"/>
  <c r="BF325"/>
  <c r="F55"/>
  <c r="BF126"/>
  <c r="BF193"/>
  <c r="BF232"/>
  <c r="BF269"/>
  <c r="BF271"/>
  <c r="BF343"/>
  <c r="BF199"/>
  <c r="BF300"/>
  <c r="BF135"/>
  <c r="BF196"/>
  <c r="BF205"/>
  <c r="BF212"/>
  <c r="BF317"/>
  <c r="BF332"/>
  <c r="BF298"/>
  <c r="BF302"/>
  <c r="BF314"/>
  <c r="BF320"/>
  <c r="BF346"/>
  <c i="7" r="R94"/>
  <c r="R93"/>
  <c i="8" r="J52"/>
  <c r="BF140"/>
  <c i="7" r="J439"/>
  <c r="J67"/>
  <c i="8" r="BF178"/>
  <c r="BF184"/>
  <c r="E76"/>
  <c r="BF89"/>
  <c r="BF103"/>
  <c r="BF114"/>
  <c r="BF99"/>
  <c r="BF118"/>
  <c r="BF163"/>
  <c i="7" r="BK374"/>
  <c r="J374"/>
  <c r="J63"/>
  <c i="8" r="BF148"/>
  <c r="BF160"/>
  <c r="BF175"/>
  <c r="BF181"/>
  <c r="BF106"/>
  <c r="BF142"/>
  <c r="BF154"/>
  <c r="BF157"/>
  <c r="BF206"/>
  <c r="BF216"/>
  <c r="F55"/>
  <c r="BF201"/>
  <c r="BF211"/>
  <c r="BF220"/>
  <c r="BF92"/>
  <c r="BF234"/>
  <c r="BF229"/>
  <c r="BF188"/>
  <c r="BF191"/>
  <c r="BF196"/>
  <c r="BF223"/>
  <c r="BF123"/>
  <c r="BF169"/>
  <c r="BF172"/>
  <c r="BF95"/>
  <c r="BF145"/>
  <c r="BF151"/>
  <c r="BF166"/>
  <c r="BF226"/>
  <c r="BF128"/>
  <c r="BF136"/>
  <c r="BF231"/>
  <c i="6" r="BK262"/>
  <c r="J262"/>
  <c r="J66"/>
  <c i="7" r="E48"/>
  <c r="BF195"/>
  <c r="BF587"/>
  <c r="BF600"/>
  <c r="BF479"/>
  <c r="BF596"/>
  <c r="J52"/>
  <c r="BF96"/>
  <c r="BF269"/>
  <c r="BF161"/>
  <c r="BF448"/>
  <c r="BF453"/>
  <c r="BF219"/>
  <c r="BF273"/>
  <c r="BF292"/>
  <c r="BF403"/>
  <c r="BF184"/>
  <c r="BF257"/>
  <c r="BF301"/>
  <c r="BF360"/>
  <c r="BF428"/>
  <c r="BF521"/>
  <c r="BF556"/>
  <c r="BF276"/>
  <c r="BF313"/>
  <c r="BF431"/>
  <c r="BF538"/>
  <c r="BF584"/>
  <c r="BF614"/>
  <c i="6" r="BK94"/>
  <c r="J94"/>
  <c r="J60"/>
  <c i="7" r="BF136"/>
  <c r="BF214"/>
  <c r="BF435"/>
  <c r="BF475"/>
  <c r="BF528"/>
  <c r="BF554"/>
  <c r="BF120"/>
  <c r="BF465"/>
  <c r="BF493"/>
  <c r="BF506"/>
  <c r="BF524"/>
  <c r="BF440"/>
  <c r="BF487"/>
  <c r="BF482"/>
  <c r="BF549"/>
  <c r="BF511"/>
  <c r="BF582"/>
  <c r="BF592"/>
  <c r="BF608"/>
  <c r="BF425"/>
  <c r="BF468"/>
  <c r="BF128"/>
  <c r="BF343"/>
  <c r="BF388"/>
  <c r="BF395"/>
  <c r="BF418"/>
  <c r="BF407"/>
  <c r="BF242"/>
  <c r="BF250"/>
  <c r="BF497"/>
  <c r="BF605"/>
  <c r="BF611"/>
  <c r="BF144"/>
  <c r="BF211"/>
  <c r="BF369"/>
  <c r="BF379"/>
  <c r="BF398"/>
  <c r="BF411"/>
  <c r="BF133"/>
  <c r="BF164"/>
  <c r="BF232"/>
  <c r="BF289"/>
  <c r="BF375"/>
  <c r="BF458"/>
  <c r="BF502"/>
  <c r="BF589"/>
  <c r="BF222"/>
  <c r="BF327"/>
  <c r="BF546"/>
  <c r="BF568"/>
  <c r="BF421"/>
  <c r="BF627"/>
  <c r="BF579"/>
  <c r="BF618"/>
  <c r="BF536"/>
  <c r="F55"/>
  <c r="BF112"/>
  <c r="BF168"/>
  <c r="BF173"/>
  <c r="BF206"/>
  <c r="BF264"/>
  <c r="BF415"/>
  <c r="BF445"/>
  <c r="BF484"/>
  <c r="BF491"/>
  <c i="6" r="BF198"/>
  <c r="BF377"/>
  <c r="BF271"/>
  <c r="E83"/>
  <c r="BF321"/>
  <c r="BF346"/>
  <c r="BF164"/>
  <c r="BF126"/>
  <c r="BF225"/>
  <c r="BF245"/>
  <c r="BF264"/>
  <c r="BF278"/>
  <c r="BF172"/>
  <c r="BF236"/>
  <c r="BF248"/>
  <c r="BF255"/>
  <c r="BF298"/>
  <c r="BF138"/>
  <c r="BF379"/>
  <c r="BF389"/>
  <c r="BF106"/>
  <c r="BF177"/>
  <c r="BF291"/>
  <c i="5" r="BK159"/>
  <c r="J159"/>
  <c r="J65"/>
  <c i="6" r="BF228"/>
  <c r="BF341"/>
  <c r="BF354"/>
  <c r="F55"/>
  <c r="BF96"/>
  <c r="BF188"/>
  <c r="BF326"/>
  <c r="BF336"/>
  <c r="BF361"/>
  <c r="BF382"/>
  <c i="5" r="BK88"/>
  <c r="J88"/>
  <c r="J60"/>
  <c i="6" r="BF115"/>
  <c r="BF251"/>
  <c r="BF395"/>
  <c r="J52"/>
  <c r="BF387"/>
  <c r="BF398"/>
  <c r="BF259"/>
  <c r="BF305"/>
  <c r="BF169"/>
  <c r="BF183"/>
  <c r="BF217"/>
  <c r="BF401"/>
  <c r="BF419"/>
  <c r="BF430"/>
  <c r="BF448"/>
  <c r="BF459"/>
  <c r="BF469"/>
  <c r="BF477"/>
  <c r="BF274"/>
  <c r="BF456"/>
  <c r="BF480"/>
  <c r="BF488"/>
  <c r="BF350"/>
  <c r="BF359"/>
  <c r="BF366"/>
  <c r="BF406"/>
  <c r="BF425"/>
  <c r="BF142"/>
  <c r="BF151"/>
  <c r="BF180"/>
  <c r="BF212"/>
  <c r="BF436"/>
  <c r="BF439"/>
  <c r="BF485"/>
  <c r="BF497"/>
  <c r="BF370"/>
  <c r="BF374"/>
  <c r="BF411"/>
  <c r="BF443"/>
  <c r="BF462"/>
  <c r="BF472"/>
  <c r="BF314"/>
  <c r="BF384"/>
  <c r="BF414"/>
  <c r="BF428"/>
  <c r="BF433"/>
  <c r="BF465"/>
  <c r="BF503"/>
  <c r="BF507"/>
  <c r="BF517"/>
  <c r="BF101"/>
  <c r="BF110"/>
  <c r="BF135"/>
  <c r="BF161"/>
  <c r="BF391"/>
  <c r="BF422"/>
  <c r="BF451"/>
  <c r="BF500"/>
  <c r="BF520"/>
  <c r="BF523"/>
  <c i="5" r="J52"/>
  <c r="E77"/>
  <c r="F84"/>
  <c r="BF97"/>
  <c r="BF90"/>
  <c r="BF107"/>
  <c i="4" r="J90"/>
  <c r="J61"/>
  <c r="BK103"/>
  <c r="J103"/>
  <c r="J63"/>
  <c i="5" r="BF128"/>
  <c r="BF148"/>
  <c r="BF173"/>
  <c r="BF140"/>
  <c r="BF168"/>
  <c r="BF177"/>
  <c r="BF185"/>
  <c r="BF161"/>
  <c r="BF156"/>
  <c r="BF117"/>
  <c r="BF145"/>
  <c r="BF136"/>
  <c r="BF152"/>
  <c r="BF166"/>
  <c r="BF171"/>
  <c i="4" r="BF177"/>
  <c r="BF154"/>
  <c r="BF180"/>
  <c r="J82"/>
  <c r="BF95"/>
  <c r="BF100"/>
  <c r="BF166"/>
  <c r="BF109"/>
  <c i="3" r="J93"/>
  <c r="J61"/>
  <c i="4" r="BF210"/>
  <c r="BF186"/>
  <c r="BF128"/>
  <c r="BF173"/>
  <c r="BF113"/>
  <c r="BF119"/>
  <c r="BF151"/>
  <c r="E48"/>
  <c r="BF131"/>
  <c r="BF233"/>
  <c r="BF162"/>
  <c r="BF249"/>
  <c i="3" r="BK274"/>
  <c r="J274"/>
  <c r="J69"/>
  <c i="4" r="BF239"/>
  <c r="BF91"/>
  <c r="BF143"/>
  <c r="F55"/>
  <c r="BF159"/>
  <c r="BF207"/>
  <c r="BF242"/>
  <c r="BF183"/>
  <c r="BF139"/>
  <c r="BF236"/>
  <c r="BF251"/>
  <c r="BF246"/>
  <c r="BF255"/>
  <c r="BF260"/>
  <c r="BF223"/>
  <c r="BF157"/>
  <c r="BF230"/>
  <c r="BF258"/>
  <c r="BF227"/>
  <c r="BF135"/>
  <c r="BF253"/>
  <c r="BF105"/>
  <c r="BF147"/>
  <c r="BF191"/>
  <c r="BF213"/>
  <c i="3" r="E48"/>
  <c r="F88"/>
  <c r="BF98"/>
  <c r="BF106"/>
  <c r="BF137"/>
  <c r="BF265"/>
  <c r="BF94"/>
  <c r="BF229"/>
  <c r="BF257"/>
  <c r="BF280"/>
  <c r="BF251"/>
  <c r="BF150"/>
  <c r="BF283"/>
  <c r="BF145"/>
  <c r="BF294"/>
  <c r="BF110"/>
  <c i="2" r="J94"/>
  <c r="J61"/>
  <c i="3" r="BF290"/>
  <c r="BF309"/>
  <c r="BF271"/>
  <c r="BF319"/>
  <c r="BF154"/>
  <c r="BF209"/>
  <c r="J52"/>
  <c r="BF102"/>
  <c r="BF244"/>
  <c r="BF261"/>
  <c r="BF120"/>
  <c r="BF131"/>
  <c r="BF287"/>
  <c r="BF322"/>
  <c r="BF115"/>
  <c r="BF124"/>
  <c r="BF128"/>
  <c r="BF159"/>
  <c r="BF184"/>
  <c r="BF214"/>
  <c r="BF219"/>
  <c r="BF224"/>
  <c r="BF254"/>
  <c r="BF297"/>
  <c r="BF305"/>
  <c r="BF234"/>
  <c r="BF240"/>
  <c r="BF248"/>
  <c r="BF301"/>
  <c r="BF141"/>
  <c r="BF276"/>
  <c r="BF314"/>
  <c r="BF347"/>
  <c i="2" r="F55"/>
  <c r="BF300"/>
  <c r="BF308"/>
  <c r="BF394"/>
  <c r="BF406"/>
  <c r="BF116"/>
  <c r="BF206"/>
  <c r="BF271"/>
  <c r="BF286"/>
  <c r="BF399"/>
  <c r="BF424"/>
  <c r="BF312"/>
  <c r="BF325"/>
  <c r="BF100"/>
  <c r="BF158"/>
  <c r="BF177"/>
  <c r="BF198"/>
  <c r="BF261"/>
  <c r="BF267"/>
  <c r="BF292"/>
  <c r="BF304"/>
  <c r="BF145"/>
  <c r="BF295"/>
  <c r="J86"/>
  <c r="BF381"/>
  <c r="BF384"/>
  <c r="BF391"/>
  <c r="BF95"/>
  <c r="BF106"/>
  <c r="BF135"/>
  <c r="BF222"/>
  <c r="BF153"/>
  <c r="BF280"/>
  <c r="BF289"/>
  <c r="BF334"/>
  <c r="BF337"/>
  <c r="BF340"/>
  <c r="BF348"/>
  <c r="BF371"/>
  <c r="BF375"/>
  <c r="BF413"/>
  <c r="BF126"/>
  <c r="BF264"/>
  <c r="BF283"/>
  <c r="E48"/>
  <c r="BF319"/>
  <c r="BF170"/>
  <c r="BF193"/>
  <c r="BF248"/>
  <c r="BF252"/>
  <c r="BF276"/>
  <c r="BF357"/>
  <c r="BF360"/>
  <c r="BF364"/>
  <c i="1" r="BD55"/>
  <c i="2" r="BF419"/>
  <c r="BF165"/>
  <c r="BF211"/>
  <c r="BF230"/>
  <c r="BF378"/>
  <c r="BF409"/>
  <c i="1" r="BC55"/>
  <c i="10" r="J33"/>
  <c i="1" r="AV63"/>
  <c i="4" r="J33"/>
  <c i="1" r="AV57"/>
  <c i="8" r="F37"/>
  <c i="1" r="BD61"/>
  <c i="9" r="F36"/>
  <c i="1" r="BC62"/>
  <c i="3" r="F37"/>
  <c i="1" r="BD56"/>
  <c i="4" r="F35"/>
  <c i="1" r="BB57"/>
  <c i="4" r="F33"/>
  <c i="1" r="AZ57"/>
  <c i="2" r="J33"/>
  <c i="11" r="J33"/>
  <c i="1" r="AV64"/>
  <c i="9" r="F37"/>
  <c i="1" r="BD62"/>
  <c i="8" r="F33"/>
  <c i="1" r="AZ61"/>
  <c i="6" r="F36"/>
  <c i="1" r="BC59"/>
  <c i="5" r="F35"/>
  <c i="1" r="BB58"/>
  <c i="10" r="F37"/>
  <c i="1" r="BD63"/>
  <c i="10" r="F35"/>
  <c i="1" r="BB63"/>
  <c i="7" r="F33"/>
  <c i="1" r="AZ60"/>
  <c i="5" r="J33"/>
  <c i="1" r="AV58"/>
  <c i="11" r="F37"/>
  <c i="1" r="BD64"/>
  <c i="7" r="F37"/>
  <c i="1" r="BD60"/>
  <c i="6" r="F35"/>
  <c i="1" r="BB59"/>
  <c i="9" r="F33"/>
  <c i="1" r="AZ62"/>
  <c i="6" r="F37"/>
  <c i="1" r="BD59"/>
  <c i="8" r="F36"/>
  <c i="1" r="BC61"/>
  <c i="11" r="F33"/>
  <c i="1" r="AZ64"/>
  <c i="7" r="J33"/>
  <c i="1" r="AV60"/>
  <c i="9" r="J33"/>
  <c i="1" r="AV62"/>
  <c i="5" r="F36"/>
  <c i="1" r="BC58"/>
  <c i="11" r="F36"/>
  <c i="1" r="BC64"/>
  <c i="3" r="J33"/>
  <c i="1" r="AV56"/>
  <c i="3" r="F35"/>
  <c i="1" r="BB56"/>
  <c i="2" r="F33"/>
  <c i="3" r="F36"/>
  <c i="1" r="BC56"/>
  <c i="9" r="F35"/>
  <c i="1" r="BB62"/>
  <c i="4" r="F36"/>
  <c i="1" r="BC57"/>
  <c i="3" r="F33"/>
  <c i="1" r="AZ56"/>
  <c i="7" r="F36"/>
  <c i="1" r="BC60"/>
  <c i="4" r="F37"/>
  <c i="1" r="BD57"/>
  <c i="5" r="F37"/>
  <c i="1" r="BD58"/>
  <c i="6" r="J33"/>
  <c i="1" r="AV59"/>
  <c i="10" r="F33"/>
  <c i="1" r="AZ63"/>
  <c i="7" r="F35"/>
  <c i="1" r="BB60"/>
  <c i="11" r="F35"/>
  <c i="1" r="BB64"/>
  <c i="6" r="F33"/>
  <c i="1" r="AZ59"/>
  <c i="8" r="F35"/>
  <c i="1" r="BB61"/>
  <c i="8" r="J33"/>
  <c i="1" r="AV61"/>
  <c i="5" r="F33"/>
  <c i="1" r="AZ58"/>
  <c i="10" r="J30"/>
  <c i="2" l="1" r="P274"/>
  <c r="T93"/>
  <c r="T92"/>
  <c i="6" r="R94"/>
  <c i="2" r="R274"/>
  <c r="R92"/>
  <c i="9" r="T88"/>
  <c r="T87"/>
  <c i="4" r="T103"/>
  <c r="T88"/>
  <c i="3" r="T92"/>
  <c r="T91"/>
  <c i="2" r="P93"/>
  <c r="P92"/>
  <c i="1" r="AU55"/>
  <c i="5" r="T159"/>
  <c r="T87"/>
  <c i="9" r="P88"/>
  <c r="P87"/>
  <c i="1" r="AU62"/>
  <c i="7" r="T438"/>
  <c i="6" r="P94"/>
  <c i="7" r="P438"/>
  <c i="6" r="P262"/>
  <c i="4" r="R88"/>
  <c i="5" r="R88"/>
  <c r="R87"/>
  <c i="3" r="P92"/>
  <c r="P91"/>
  <c i="1" r="AU56"/>
  <c i="3" r="R92"/>
  <c r="R91"/>
  <c i="7" r="T374"/>
  <c r="T94"/>
  <c r="T93"/>
  <c i="4" r="BK89"/>
  <c r="J89"/>
  <c r="J60"/>
  <c r="P103"/>
  <c r="P88"/>
  <c i="1" r="AU57"/>
  <c i="6" r="T94"/>
  <c i="3" r="BK92"/>
  <c r="J92"/>
  <c r="J60"/>
  <c i="8" r="T87"/>
  <c r="T86"/>
  <c i="7" r="BK438"/>
  <c r="J438"/>
  <c r="J66"/>
  <c i="6" r="T262"/>
  <c i="5" r="P159"/>
  <c r="P87"/>
  <c i="1" r="AU58"/>
  <c i="6" r="R262"/>
  <c r="R93"/>
  <c i="8" r="P87"/>
  <c r="P86"/>
  <c i="1" r="AU61"/>
  <c i="8" r="R87"/>
  <c r="R86"/>
  <c i="7" r="P374"/>
  <c r="P94"/>
  <c r="P93"/>
  <c i="1" r="AU60"/>
  <c r="AZ55"/>
  <c i="11" r="BK83"/>
  <c r="J83"/>
  <c r="J60"/>
  <c i="1" r="AV55"/>
  <c i="2" r="BK274"/>
  <c r="J274"/>
  <c r="J64"/>
  <c i="1" r="AG63"/>
  <c i="10" r="J83"/>
  <c r="J60"/>
  <c r="J59"/>
  <c i="9" r="BK87"/>
  <c r="J87"/>
  <c i="8" r="BK86"/>
  <c r="J86"/>
  <c i="7" r="BK94"/>
  <c r="J94"/>
  <c r="J60"/>
  <c i="6" r="BK93"/>
  <c r="J93"/>
  <c i="5" r="BK87"/>
  <c r="J87"/>
  <c r="J59"/>
  <c i="4" r="BK88"/>
  <c r="J88"/>
  <c r="J59"/>
  <c i="3" r="BK91"/>
  <c r="J91"/>
  <c r="J59"/>
  <c r="J34"/>
  <c i="1" r="AW56"/>
  <c r="AT56"/>
  <c r="AZ54"/>
  <c r="W29"/>
  <c i="3" r="F34"/>
  <c i="1" r="BA56"/>
  <c r="BD54"/>
  <c r="W33"/>
  <c i="4" r="J34"/>
  <c i="1" r="AW57"/>
  <c r="AT57"/>
  <c r="BB54"/>
  <c r="AX54"/>
  <c i="6" r="J34"/>
  <c i="1" r="AW59"/>
  <c r="AT59"/>
  <c i="11" r="J34"/>
  <c i="1" r="AW64"/>
  <c r="AT64"/>
  <c i="11" r="F34"/>
  <c i="1" r="BA64"/>
  <c i="6" r="J30"/>
  <c i="1" r="AG59"/>
  <c i="7" r="F34"/>
  <c i="1" r="BA60"/>
  <c r="BC54"/>
  <c r="AY54"/>
  <c i="5" r="J34"/>
  <c i="1" r="AW58"/>
  <c r="AT58"/>
  <c i="8" r="J34"/>
  <c i="1" r="AW61"/>
  <c r="AT61"/>
  <c i="10" r="F34"/>
  <c i="1" r="BA63"/>
  <c i="2" r="F34"/>
  <c i="1" r="BA55"/>
  <c i="5" r="F34"/>
  <c i="1" r="BA58"/>
  <c i="9" r="J34"/>
  <c i="1" r="AW62"/>
  <c r="AT62"/>
  <c i="8" r="F34"/>
  <c i="1" r="BA61"/>
  <c i="8" r="J30"/>
  <c i="1" r="AG61"/>
  <c i="10" r="J34"/>
  <c i="1" r="AW63"/>
  <c r="AT63"/>
  <c r="AN63"/>
  <c i="4" r="F34"/>
  <c i="1" r="BA57"/>
  <c i="9" r="F34"/>
  <c i="1" r="BA62"/>
  <c i="2" r="J34"/>
  <c i="1" r="AW55"/>
  <c r="AT55"/>
  <c i="6" r="F34"/>
  <c i="1" r="BA59"/>
  <c i="7" r="J34"/>
  <c i="1" r="AW60"/>
  <c r="AT60"/>
  <c i="9" r="J30"/>
  <c i="1" r="AG62"/>
  <c i="6" l="1" r="T93"/>
  <c r="P93"/>
  <c i="1" r="AU59"/>
  <c i="2" r="BK92"/>
  <c r="J92"/>
  <c r="J59"/>
  <c i="11" r="BK82"/>
  <c r="J82"/>
  <c r="J59"/>
  <c i="1" r="AN62"/>
  <c i="9" r="J59"/>
  <c i="10" r="J39"/>
  <c i="1" r="AN61"/>
  <c i="8" r="J59"/>
  <c i="9" r="J39"/>
  <c i="8" r="J39"/>
  <c i="7" r="BK93"/>
  <c r="J93"/>
  <c r="J59"/>
  <c i="1" r="AN59"/>
  <c i="6" r="J59"/>
  <c r="J39"/>
  <c i="1" r="W32"/>
  <c r="W31"/>
  <c i="4" r="J30"/>
  <c i="1" r="AG57"/>
  <c r="AN57"/>
  <c i="3" r="J30"/>
  <c i="1" r="AG56"/>
  <c r="AN56"/>
  <c r="AV54"/>
  <c r="AK29"/>
  <c i="5" r="J30"/>
  <c i="1" r="AG58"/>
  <c r="AN58"/>
  <c r="BA54"/>
  <c r="W30"/>
  <c r="AU54"/>
  <c i="5" l="1" r="J39"/>
  <c i="4" r="J39"/>
  <c i="3" r="J39"/>
  <c i="11" r="J30"/>
  <c i="1" r="AG64"/>
  <c i="2" r="J30"/>
  <c i="1" r="AG55"/>
  <c r="AN55"/>
  <c r="AW54"/>
  <c r="AK30"/>
  <c i="7" r="J30"/>
  <c i="1" r="AG60"/>
  <c r="AN60"/>
  <c i="11" l="1" r="J39"/>
  <c i="2" r="J39"/>
  <c i="7" r="J39"/>
  <c i="1" r="AN64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<sst xmlns="http://schemas.openxmlformats.org/spreadsheetml/2006/main">
  <si>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</si>
  <si>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</si>
  <si>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</si>
  <si>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</si>
  <si>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</si>
  <si>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{e167b844-a496-4802-ad63-c471ab197531}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</si>
  <si>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</si>
  <si>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</si>
  <si>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</si>
  <si>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</si>
  <si>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</si>
  <si>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</si>
  <si>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</si>
  <si>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</si>
  <si>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</si>
  <si>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</si>
  <si>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</si>
  <si>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</si>
  <si>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Regenerace bytového domu na ulici Kepkova 1465/3</t>
  </si>
  <si>
    <t>KSO:</t>
  </si>
  <si>
    <t>CC-CZ:</t>
  </si>
  <si>
    <t>Místo:</t>
  </si>
  <si>
    <t>Kepkova 1465/3</t>
  </si>
  <si>
    <t>Datum:</t>
  </si>
  <si>
    <t>25. 3. 2024</t>
  </si>
  <si>
    <t>Zadavatel:</t>
  </si>
  <si>
    <t>IČ:</t>
  </si>
  <si>
    <t>00845451</t>
  </si>
  <si>
    <t>Statutární město Ostrava, městský obvod Slezská Os</t>
  </si>
  <si>
    <t>DIČ:</t>
  </si>
  <si>
    <t>CZ00845451</t>
  </si>
  <si>
    <t>Uchazeč:</t>
  </si>
  <si>
    <t>Vyplň údaj</t>
  </si>
  <si>
    <t>Projektant:</t>
  </si>
  <si>
    <t>06923321</t>
  </si>
  <si>
    <t>Made 4 BIM s.r.o.</t>
  </si>
  <si>
    <t>CZ06923321</t>
  </si>
  <si>
    <t>True</t>
  </si>
  <si>
    <t>Zpracovatel:</t>
  </si>
  <si>
    <t>Pavel Klus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</si>
  <si>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</si>
  <si>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</si>
  <si>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</si>
  <si>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</si>
  <si>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</si>
  <si>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</si>
  <si>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</si>
  <si>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</si>
  <si>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</si>
  <si>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</si>
  <si>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</si>
  <si>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</si>
  <si>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</si>
  <si>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</si>
  <si>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</si>
  <si>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</si>
  <si>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</si>
  <si>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</si>
  <si>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</si>
  <si>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</si>
  <si>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</si>
  <si>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</si>
  <si>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</si>
  <si>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</si>
  <si>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</si>
  <si>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</si>
  <si>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</si>
  <si>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</si>
  <si>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</si>
  <si>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</si>
  <si>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</si>
  <si>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</si>
  <si>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</si>
  <si>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</si>
  <si>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</si>
  <si>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</si>
  <si>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</si>
  <si>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</si>
  <si>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</si>
  <si>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</si>
  <si>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</si>
  <si>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</si>
  <si>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Bourací práce</t>
  </si>
  <si>
    <t>STA</t>
  </si>
  <si>
    <t>1</t>
  </si>
  <si>
    <t>{7354d303-050d-447c-9b9c-5208f41d9964}</t>
  </si>
  <si>
    <t>02</t>
  </si>
  <si>
    <t>Sanace suterénu</t>
  </si>
  <si>
    <t>{1484c86a-6428-44a6-8ca5-90eba56ddc0f}</t>
  </si>
  <si>
    <t>03</t>
  </si>
  <si>
    <t>Střecha</t>
  </si>
  <si>
    <t>{4a1e94a7-c232-40c5-9360-65492db747cb}</t>
  </si>
  <si>
    <t>04</t>
  </si>
  <si>
    <t>Stavební úpravy domu vč společných prostor</t>
  </si>
  <si>
    <t>{cc5cc0b1-7da2-47c7-a6be-9520a27e5d21}</t>
  </si>
  <si>
    <t>05</t>
  </si>
  <si>
    <t>Rekonstrukce čtyř bytů</t>
  </si>
  <si>
    <t>{f35eb773-497b-46aa-975b-35b2be1bd9d6}</t>
  </si>
  <si>
    <t>06</t>
  </si>
  <si>
    <t>Zateplení obálky budovy</t>
  </si>
  <si>
    <t>{83daaf3a-a168-49f5-b836-491e9e8eee83}</t>
  </si>
  <si>
    <t>07</t>
  </si>
  <si>
    <t>ÚT byty</t>
  </si>
  <si>
    <t>{0864c9d8-9d93-4c21-a67d-6a8d2dabeb4c}</t>
  </si>
  <si>
    <t>08</t>
  </si>
  <si>
    <t>Zdravotechnika</t>
  </si>
  <si>
    <t>{29bf241d-ddaf-4e17-aeda-f5530c1092c0}</t>
  </si>
  <si>
    <t>09</t>
  </si>
  <si>
    <t>Elektrotechnika</t>
  </si>
  <si>
    <t>{b6045c31-4bcf-4659-a77b-60508a6e03dd}</t>
  </si>
  <si>
    <t>10</t>
  </si>
  <si>
    <t>Vedlejší náklady</t>
  </si>
  <si>
    <t>{b65eb9a1-6d7e-4464-a0a8-ddaabb6d07cd}</t>
  </si>
  <si>
    <t>KRYCÍ LIST SOUPISU PRACÍ</t>
  </si>
  <si>
    <t>Objekt:</t>
  </si>
  <si>
    <t>01 - Bourací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</si>
  <si>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</si>
  <si>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</si>
  <si>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</si>
  <si>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</si>
  <si>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</si>
  <si>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</si>
  <si>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</si>
  <si>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</si>
  <si>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</si>
  <si>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</si>
  <si>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725 - Zdravotechnika - zařizovací předměty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</si>
  <si>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</si>
  <si>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</si>
  <si>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</si>
  <si>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</si>
  <si>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</si>
  <si>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</si>
  <si>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</si>
  <si>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</si>
  <si>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</si>
  <si>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</si>
  <si>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</si>
  <si>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</si>
  <si>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</si>
  <si>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</si>
  <si>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</si>
  <si>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</si>
  <si>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</si>
  <si>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</si>
  <si>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</si>
  <si>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</si>
  <si>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</si>
  <si>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</si>
  <si>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</si>
  <si>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</si>
  <si>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113107132</t>
  </si>
  <si>
    <t>Odstranění podkladu z betonu prostého tl přes 150 do 300 mm ručně</t>
  </si>
  <si>
    <t>m2</t>
  </si>
  <si>
    <t>CS ÚRS 2024 01</t>
  </si>
  <si>
    <t>4</t>
  </si>
  <si>
    <t>2</t>
  </si>
  <si>
    <t>-1324912554</t>
  </si>
  <si>
    <t>PP</t>
  </si>
  <si>
    <t>Odstranění podkladů nebo krytů ručně s přemístěním hmot na skládku na vzdálenost do 3 m nebo s naložením na dopravní prostředek z betonu prostého, o tl. vrstvy přes 150 do 300 mm</t>
  </si>
  <si>
    <t>Online PSC</t>
  </si>
  <si>
    <t>https://podminky.urs.cz/item/CS_URS_2024_01/113107132</t>
  </si>
  <si>
    <t>VV</t>
  </si>
  <si>
    <t>okapový chodník</t>
  </si>
  <si>
    <t>70,5*0,5</t>
  </si>
  <si>
    <t>113107112</t>
  </si>
  <si>
    <t>Odstranění podkladu z kameniva těženého tl přes 100 do 200 mm ručně</t>
  </si>
  <si>
    <t>1433281839</t>
  </si>
  <si>
    <t>Odstranění podkladů nebo krytů ručně s přemístěním hmot na skládku na vzdálenost do 3 m nebo s naložením na dopravní prostředek z kameniva těženého, o tl. vrstvy přes 100 do 200 mm</t>
  </si>
  <si>
    <t>https://podminky.urs.cz/item/CS_URS_2024_01/113107112</t>
  </si>
  <si>
    <t>9</t>
  </si>
  <si>
    <t>Ostatní konstrukce a práce, bourání</t>
  </si>
  <si>
    <t>3</t>
  </si>
  <si>
    <t>962031132</t>
  </si>
  <si>
    <t>Bourání příček nebo přizdívek z cihel pálených tl do 100 mm</t>
  </si>
  <si>
    <t>-2082292599</t>
  </si>
  <si>
    <t>Bourání příček nebo přizdívek z cihel pálených plných nebo dutých, tl. do 100 mm</t>
  </si>
  <si>
    <t>https://podminky.urs.cz/item/CS_URS_2024_01/962031132</t>
  </si>
  <si>
    <t>1NP</t>
  </si>
  <si>
    <t>4*3*4</t>
  </si>
  <si>
    <t>1,9*3*4</t>
  </si>
  <si>
    <t>2NP</t>
  </si>
  <si>
    <t>Součet</t>
  </si>
  <si>
    <t>962031133</t>
  </si>
  <si>
    <t>Bourání příček nebo přizdívek z cihel pálených tl přes 100 do 150 mm</t>
  </si>
  <si>
    <t>-1738422513</t>
  </si>
  <si>
    <t>Bourání příček nebo přizdívek z cihel pálených plných nebo dutých, tl. přes 100 do 150 mm</t>
  </si>
  <si>
    <t>https://podminky.urs.cz/item/CS_URS_2024_01/962031133</t>
  </si>
  <si>
    <t>1PP</t>
  </si>
  <si>
    <t>1,8*1*2</t>
  </si>
  <si>
    <t>5</t>
  </si>
  <si>
    <t>965043331</t>
  </si>
  <si>
    <t>Bourání podkladů pod dlažby betonových s potěrem tl do 100 mm pl do 4 m2</t>
  </si>
  <si>
    <t>m3</t>
  </si>
  <si>
    <t>519815432</t>
  </si>
  <si>
    <t>Bourání mazanin betonových s potěrem tl. do 100 mm, plochy do 4 m2</t>
  </si>
  <si>
    <t>https://podminky.urs.cz/item/CS_URS_2024_01/965043331</t>
  </si>
  <si>
    <t>kou+wc</t>
  </si>
  <si>
    <t>8*0,1*4</t>
  </si>
  <si>
    <t>6</t>
  </si>
  <si>
    <t>965081223</t>
  </si>
  <si>
    <t>Bourání podlah z dlaždic keramických tl přes 10 mm plochy přes 1 m2</t>
  </si>
  <si>
    <t>-2135626389</t>
  </si>
  <si>
    <t>Bourání podlah z dlaždic bez podkladního lože nebo mazaniny, s jakoukoliv výplní spár keramických tl. přes 10 mm plochy přes 1 m2</t>
  </si>
  <si>
    <t>https://podminky.urs.cz/item/CS_URS_2024_01/965081223</t>
  </si>
  <si>
    <t>kou + wc</t>
  </si>
  <si>
    <t>4*8</t>
  </si>
  <si>
    <t>7</t>
  </si>
  <si>
    <t>965082933</t>
  </si>
  <si>
    <t>Odstranění násypů pod podlahami tl do 200 mm pl přes 2 m2</t>
  </si>
  <si>
    <t>1045598245</t>
  </si>
  <si>
    <t>Odstranění násypu pod podlahami tl. do 200 mm, plochy přes 2 m2</t>
  </si>
  <si>
    <t>https://podminky.urs.cz/item/CS_URS_2024_01/965082933</t>
  </si>
  <si>
    <t>29,5*4</t>
  </si>
  <si>
    <t>8</t>
  </si>
  <si>
    <t>968062374</t>
  </si>
  <si>
    <t>Vybourání dřevěných rámů oken zdvojených včetně křídel pl do 1 m2</t>
  </si>
  <si>
    <t>1096345367</t>
  </si>
  <si>
    <t>Vybourání dřevěných rámů oken s křídly, dveřních zárubní, vrat, stěn, ostění nebo obkladů rámů oken s křídly zdvojených, plochy do 1 m2</t>
  </si>
  <si>
    <t>https://podminky.urs.cz/item/CS_URS_2024_01/968062374</t>
  </si>
  <si>
    <t>okna</t>
  </si>
  <si>
    <t>1*0,5*8</t>
  </si>
  <si>
    <t>968062375</t>
  </si>
  <si>
    <t>Vybourání dřevěných rámů oken zdvojených včetně křídel pl do 2 m2</t>
  </si>
  <si>
    <t>-1586534096</t>
  </si>
  <si>
    <t>Vybourání dřevěných rámů oken s křídly, dveřních zárubní, vrat, stěn, ostění nebo obkladů rámů oken s křídly zdvojených, plochy do 2 m2</t>
  </si>
  <si>
    <t>https://podminky.urs.cz/item/CS_URS_2024_01/968062375</t>
  </si>
  <si>
    <t>1,3*1,4*16</t>
  </si>
  <si>
    <t>0,9*1,15*2</t>
  </si>
  <si>
    <t>968062456</t>
  </si>
  <si>
    <t>Vybourání dřevěných dveřních zárubní pl přes 2 m2</t>
  </si>
  <si>
    <t>2091376819</t>
  </si>
  <si>
    <t>Vybourání dřevěných rámů oken s křídly, dveřních zárubní, vrat, stěn, ostění nebo obkladů dveřních zárubní, plochy přes 2 m2</t>
  </si>
  <si>
    <t>https://podminky.urs.cz/item/CS_URS_2024_01/968062456</t>
  </si>
  <si>
    <t>dvere vstup</t>
  </si>
  <si>
    <t>1,3*2,1</t>
  </si>
  <si>
    <t>11</t>
  </si>
  <si>
    <t>968072244</t>
  </si>
  <si>
    <t>Vybourání kovových rámů oken jednoduchých včetně křídel pl do 1 m2</t>
  </si>
  <si>
    <t>1425571100</t>
  </si>
  <si>
    <t>Vybourání kovových rámů oken s křídly, dveřních zárubní, vrat, stěn, ostění nebo obkladů okenních rámů s křídly jednoduchých, plochy do 1 m2</t>
  </si>
  <si>
    <t>https://podminky.urs.cz/item/CS_URS_2024_01/968072244</t>
  </si>
  <si>
    <t>sklepní okna</t>
  </si>
  <si>
    <t>0,6*0,3*10</t>
  </si>
  <si>
    <t>0,8*0,3*4</t>
  </si>
  <si>
    <t>968072455</t>
  </si>
  <si>
    <t>Vybourání kovových dveřních zárubní pl do 2 m2</t>
  </si>
  <si>
    <t>2025409122</t>
  </si>
  <si>
    <t>Vybourání kovových rámů oken s křídly, dveřních zárubní, vrat, stěn, ostění nebo obkladů dveřních zárubní, plochy do 2 m2</t>
  </si>
  <si>
    <t>https://podminky.urs.cz/item/CS_URS_2024_01/968072455</t>
  </si>
  <si>
    <t>0,8*2*3</t>
  </si>
  <si>
    <t>0,9*2*4</t>
  </si>
  <si>
    <t>0,8*2*8</t>
  </si>
  <si>
    <t>0,6*2*4</t>
  </si>
  <si>
    <t>půda</t>
  </si>
  <si>
    <t>0,8*2</t>
  </si>
  <si>
    <t>13</t>
  </si>
  <si>
    <t>971033541</t>
  </si>
  <si>
    <t>Vybourání otvorů ve zdivu cihelném pl do 1 m2 na MVC nebo MV tl do 300 mm</t>
  </si>
  <si>
    <t>-824328596</t>
  </si>
  <si>
    <t>Vybourání otvorů ve zdivu základovém nebo nadzákladovém z cihel, tvárnic, příčkovek z cihel pálených na maltu vápennou nebo vápenocementovou plochy do 1 m2, tl. do 300 mm</t>
  </si>
  <si>
    <t>https://podminky.urs.cz/item/CS_URS_2024_01/971033541</t>
  </si>
  <si>
    <t>pro okna</t>
  </si>
  <si>
    <t>1,2*0,9*0,45*4</t>
  </si>
  <si>
    <t>14</t>
  </si>
  <si>
    <t>971033651</t>
  </si>
  <si>
    <t>Vybourání otvorů ve zdivu cihelném pl do 4 m2 na MVC nebo MV tl do 600 mm</t>
  </si>
  <si>
    <t>-1812173397</t>
  </si>
  <si>
    <t>Vybourání otvorů ve zdivu základovém nebo nadzákladovém z cihel, tvárnic, příčkovek z cihel pálených na maltu vápennou nebo vápenocementovou plochy do 4 m2, tl. do 600 mm</t>
  </si>
  <si>
    <t>https://podminky.urs.cz/item/CS_URS_2024_01/971033651</t>
  </si>
  <si>
    <t>1,3*1,4*0,45*4</t>
  </si>
  <si>
    <t>pro dveře</t>
  </si>
  <si>
    <t>1,1*2,1*0,45*4</t>
  </si>
  <si>
    <t>15</t>
  </si>
  <si>
    <t>974031133</t>
  </si>
  <si>
    <t>Vysekání rýh ve zdivu cihelném hl do 50 mm š do 100 mm</t>
  </si>
  <si>
    <t>m</t>
  </si>
  <si>
    <t>1242244007</t>
  </si>
  <si>
    <t>Vysekání rýh ve zdivu cihelném na maltu vápennou nebo vápenocementovou do hl. 50 mm a šířky do 100 mm</t>
  </si>
  <si>
    <t>https://podminky.urs.cz/item/CS_URS_2024_01/974031133</t>
  </si>
  <si>
    <t>kabely, instalace</t>
  </si>
  <si>
    <t>54*4</t>
  </si>
  <si>
    <t>16</t>
  </si>
  <si>
    <t>974031264</t>
  </si>
  <si>
    <t>Vysekání rýh ve zdivu cihelném u stropu hl do 150 mm š do 150 mm</t>
  </si>
  <si>
    <t>-131383828</t>
  </si>
  <si>
    <t>Vysekání rýh ve zdivu cihelném na maltu vápennou nebo vápenocementovou v prostoru přilehlém ke stropní konstrukci do hl. 150 mm a šířky do 150 mm</t>
  </si>
  <si>
    <t>https://podminky.urs.cz/item/CS_URS_2024_01/974031264</t>
  </si>
  <si>
    <t>pro překlady</t>
  </si>
  <si>
    <t>okna obyvak</t>
  </si>
  <si>
    <t>1,7*3*4</t>
  </si>
  <si>
    <t>okna kou</t>
  </si>
  <si>
    <t>1,5*3*4</t>
  </si>
  <si>
    <t>dveře byty</t>
  </si>
  <si>
    <t>1,3*3*4</t>
  </si>
  <si>
    <t>17</t>
  </si>
  <si>
    <t>978012191</t>
  </si>
  <si>
    <t>Otlučení (osekání) vnitřní vápenné nebo vápenocementové omítky stropů rákosových v rozsahu přes 50 do 100 %</t>
  </si>
  <si>
    <t>-773904448</t>
  </si>
  <si>
    <t>Otlučení vápenných nebo vápenocementových omítek vnitřních ploch stropů rákosovaných, v rozsahu přes 50 do 100 %</t>
  </si>
  <si>
    <t>https://podminky.urs.cz/item/CS_URS_2024_01/978012191</t>
  </si>
  <si>
    <t>strop 1NP</t>
  </si>
  <si>
    <t>38*4</t>
  </si>
  <si>
    <t>strop 2NP</t>
  </si>
  <si>
    <t>18</t>
  </si>
  <si>
    <t>978013191</t>
  </si>
  <si>
    <t>Otlučení (osekání) vnitřní vápenné nebo vápenocementové omítky stěn v rozsahu přes 50 do 100 %</t>
  </si>
  <si>
    <t>-982684107</t>
  </si>
  <si>
    <t>Otlučení vápenných nebo vápenocementových omítek vnitřních ploch stěn s vyškrabáním spar, s očištěním zdiva, v rozsahu přes 50 do 100 %</t>
  </si>
  <si>
    <t>https://podminky.urs.cz/item/CS_URS_2024_01/978013191</t>
  </si>
  <si>
    <t>omítky 1PP</t>
  </si>
  <si>
    <t>51*2,1</t>
  </si>
  <si>
    <t>16,5*2,1*2</t>
  </si>
  <si>
    <t>11,6*2,1*2</t>
  </si>
  <si>
    <t>12,7*2,1*2</t>
  </si>
  <si>
    <t>13,8*2,3</t>
  </si>
  <si>
    <t>26,7*2,8*4</t>
  </si>
  <si>
    <t>13,8*3,2</t>
  </si>
  <si>
    <t>půda vstup</t>
  </si>
  <si>
    <t>13,8*2</t>
  </si>
  <si>
    <t>19</t>
  </si>
  <si>
    <t>978015391</t>
  </si>
  <si>
    <t>Otlučení (osekání) vnější vápenné nebo vápenocementové omítky stupně členitosti 1 a 2 v rozsahu přes 80 do 100 %</t>
  </si>
  <si>
    <t>1151007877</t>
  </si>
  <si>
    <t>Otlučení vápenných nebo vápenocementových omítek vnějších ploch s vyškrabáním spar a s očištěním zdiva stupně členitosti 1 a 2, v rozsahu přes 80 do 100 %</t>
  </si>
  <si>
    <t>https://podminky.urs.cz/item/CS_URS_2024_01/978015391</t>
  </si>
  <si>
    <t>65,6*8,5</t>
  </si>
  <si>
    <t>20</t>
  </si>
  <si>
    <t>978059541</t>
  </si>
  <si>
    <t>Odsekání a odebrání obkladů stěn z vnitřních obkládaček plochy přes 1 m2</t>
  </si>
  <si>
    <t>298653609</t>
  </si>
  <si>
    <t>Odsekání obkladů stěn včetně otlučení podkladní omítky až na zdivo z obkládaček vnitřních, z jakýchkoliv materiálů, plochy přes 1 m2</t>
  </si>
  <si>
    <t>https://podminky.urs.cz/item/CS_URS_2024_01/978059541</t>
  </si>
  <si>
    <t>8,1*2*8</t>
  </si>
  <si>
    <t>linky</t>
  </si>
  <si>
    <t>3*8</t>
  </si>
  <si>
    <t>997</t>
  </si>
  <si>
    <t>Přesun sutě</t>
  </si>
  <si>
    <t>997013112</t>
  </si>
  <si>
    <t>Vnitrostaveništní doprava suti a vybouraných hmot pro budovy v přes 6 do 9 m</t>
  </si>
  <si>
    <t>t</t>
  </si>
  <si>
    <t>-1770207013</t>
  </si>
  <si>
    <t>Vnitrostaveništní doprava suti a vybouraných hmot vodorovně do 50 m s naložením základní pro budovy a haly výšky přes 6 do 9 m</t>
  </si>
  <si>
    <t>https://podminky.urs.cz/item/CS_URS_2024_01/997013112</t>
  </si>
  <si>
    <t>22</t>
  </si>
  <si>
    <t>997013501</t>
  </si>
  <si>
    <t>Odvoz suti a vybouraných hmot na skládku nebo meziskládku do 1 km se složením</t>
  </si>
  <si>
    <t>1153797670</t>
  </si>
  <si>
    <t>Odvoz suti a vybouraných hmot na skládku nebo meziskládku se složením, na vzdálenost do 1 km</t>
  </si>
  <si>
    <t>https://podminky.urs.cz/item/CS_URS_2024_01/997013501</t>
  </si>
  <si>
    <t>23</t>
  </si>
  <si>
    <t>997013509</t>
  </si>
  <si>
    <t>Příplatek k odvozu suti a vybouraných hmot na skládku ZKD 1 km přes 1 km</t>
  </si>
  <si>
    <t>-1133877220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</si>
  <si>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</si>
  <si>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</si>
  <si>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590,164*14 'Přepočtené koeficientem množství</t>
  </si>
  <si>
    <t>24</t>
  </si>
  <si>
    <t>997013869</t>
  </si>
  <si>
    <t>Poplatek za uložení stavebního odpadu na recyklační skládce (skládkovné) ze směsí betonu, cihel a keramických výrobků kód odpadu 17 01 07</t>
  </si>
  <si>
    <t>-1404928290</t>
  </si>
  <si>
    <t>Poplatek za uložení stavebního odpadu na recyklační skládce (skládkovné) ze směsí nebo oddělených frakcí betonu, cihel a keramických výrobků zatříděného do Katalogu odpadů pod kódem 17 01 07</t>
  </si>
  <si>
    <t>https://podminky.urs.cz/item/CS_URS_2024_01/997013869</t>
  </si>
  <si>
    <t>PSV</t>
  </si>
  <si>
    <t>Práce a dodávky PSV</t>
  </si>
  <si>
    <t>712</t>
  </si>
  <si>
    <t>Povlakové krytiny</t>
  </si>
  <si>
    <t>712600845</t>
  </si>
  <si>
    <t>Demontáž ventilační hlavice na střeše sklonu přes 30°</t>
  </si>
  <si>
    <t>kus</t>
  </si>
  <si>
    <t>1383503527</t>
  </si>
  <si>
    <t>Ostatní práce při odstranění povlakové krytiny střech šikmých přes 30° doplňků ventilační hlavice</t>
  </si>
  <si>
    <t>https://podminky.urs.cz/item/CS_URS_2024_01/712600845</t>
  </si>
  <si>
    <t>725</t>
  </si>
  <si>
    <t>Zdravotechnika - zařizovací předměty</t>
  </si>
  <si>
    <t>26</t>
  </si>
  <si>
    <t>725110811</t>
  </si>
  <si>
    <t>Demontáž klozetů splachovací s nádrží</t>
  </si>
  <si>
    <t>soubor</t>
  </si>
  <si>
    <t>-1762885459</t>
  </si>
  <si>
    <t>Demontáž klozetů splachovacích s nádrží nebo tlakovým splachovačem</t>
  </si>
  <si>
    <t>https://podminky.urs.cz/item/CS_URS_2024_01/725110811</t>
  </si>
  <si>
    <t>27</t>
  </si>
  <si>
    <t>725210821</t>
  </si>
  <si>
    <t>Demontáž umyvadel bez výtokových armatur</t>
  </si>
  <si>
    <t>207966017</t>
  </si>
  <si>
    <t>Demontáž umyvadel bez výtokových armatur umyvadel</t>
  </si>
  <si>
    <t>https://podminky.urs.cz/item/CS_URS_2024_01/725210821</t>
  </si>
  <si>
    <t>28</t>
  </si>
  <si>
    <t>725220842</t>
  </si>
  <si>
    <t>Demontáž van ocelových volně stojících</t>
  </si>
  <si>
    <t>-1215511272</t>
  </si>
  <si>
    <t>https://podminky.urs.cz/item/CS_URS_2024_01/725220842</t>
  </si>
  <si>
    <t>29</t>
  </si>
  <si>
    <t>725310823</t>
  </si>
  <si>
    <t>Demontáž dřez jednoduchý vestavěný v kuchyňských sestavách bez výtokových armatur</t>
  </si>
  <si>
    <t>-1351618998</t>
  </si>
  <si>
    <t>Demontáž dřezů jednodílných bez výtokových armatur vestavěných v kuchyňských sestavách</t>
  </si>
  <si>
    <t>https://podminky.urs.cz/item/CS_URS_2024_01/725310823</t>
  </si>
  <si>
    <t>30</t>
  </si>
  <si>
    <t>725530823</t>
  </si>
  <si>
    <t>Demontáž ohřívač elektrický tlakový přes 50 do 200 l</t>
  </si>
  <si>
    <t>-1573237880</t>
  </si>
  <si>
    <t>Demontáž elektrických zásobníkových ohřívačů vody tlakových od 50 do 200 l</t>
  </si>
  <si>
    <t>https://podminky.urs.cz/item/CS_URS_2024_01/725530823</t>
  </si>
  <si>
    <t>31</t>
  </si>
  <si>
    <t>725820801</t>
  </si>
  <si>
    <t>Demontáž baterie nástěnné do G 3 / 4</t>
  </si>
  <si>
    <t>-1952884064</t>
  </si>
  <si>
    <t>Demontáž baterií nástěnných do G 3/4</t>
  </si>
  <si>
    <t>https://podminky.urs.cz/item/CS_URS_2024_01/725820801</t>
  </si>
  <si>
    <t>741</t>
  </si>
  <si>
    <t>Elektroinstalace - silnoproud</t>
  </si>
  <si>
    <t>32</t>
  </si>
  <si>
    <t>741421811</t>
  </si>
  <si>
    <t>Demontáž drátu nebo lana svodového vedení D do 8 mm kolmý svod</t>
  </si>
  <si>
    <t>-1525749725</t>
  </si>
  <si>
    <t>Demontáž hromosvodného vedení bez zachování funkčnosti svodových drátů nebo lan kolmého svodu, průměru do 8 mm</t>
  </si>
  <si>
    <t>https://podminky.urs.cz/item/CS_URS_2024_01/741421811</t>
  </si>
  <si>
    <t>9*3</t>
  </si>
  <si>
    <t>33</t>
  </si>
  <si>
    <t>741421831</t>
  </si>
  <si>
    <t>Demontáž drátu nebo lana svodového vedení D do 8 mm šikmá střecha</t>
  </si>
  <si>
    <t>-1393907368</t>
  </si>
  <si>
    <t>Demontáž hromosvodného vedení bez zachování funkčnosti svodových drátů nebo lan na šikmé střeše, průměru do 8 mm</t>
  </si>
  <si>
    <t>https://podminky.urs.cz/item/CS_URS_2024_01/741421831</t>
  </si>
  <si>
    <t>18+11</t>
  </si>
  <si>
    <t>34</t>
  </si>
  <si>
    <t>741421871</t>
  </si>
  <si>
    <t>Demontáž vedení hromosvodné-ochranného úhelníku délky do 1,4 m</t>
  </si>
  <si>
    <t>-1120955193</t>
  </si>
  <si>
    <t>Demontáž hromosvodného vedení doplňků ochranných úhelníků, délky do 1,4 m</t>
  </si>
  <si>
    <t>https://podminky.urs.cz/item/CS_URS_2024_01/741421871</t>
  </si>
  <si>
    <t>762</t>
  </si>
  <si>
    <t>Konstrukce tesařské</t>
  </si>
  <si>
    <t>35</t>
  </si>
  <si>
    <t>762111811</t>
  </si>
  <si>
    <t>Demontáž stěn a příček z hraněného řeziva</t>
  </si>
  <si>
    <t>-593217567</t>
  </si>
  <si>
    <t>Demontáž stěn a příček z hranolků, fošen nebo latí</t>
  </si>
  <si>
    <t>https://podminky.urs.cz/item/CS_URS_2024_01/762111811</t>
  </si>
  <si>
    <t>1PP koje</t>
  </si>
  <si>
    <t>18,8*2,1</t>
  </si>
  <si>
    <t>2,8*2,1*4</t>
  </si>
  <si>
    <t>36</t>
  </si>
  <si>
    <t>762331811</t>
  </si>
  <si>
    <t>Demontáž vázaných kcí krovů z hranolů průřezové pl do 120 cm2</t>
  </si>
  <si>
    <t>136580344</t>
  </si>
  <si>
    <t>Demontáž vázaných konstrukcí krovů sklonu do 60° z hranolů, hranolků, fošen, průřezové plochy do 120 cm2</t>
  </si>
  <si>
    <t>https://podminky.urs.cz/item/CS_URS_2024_01/762331811</t>
  </si>
  <si>
    <t>dle posudku DEREK - Kaluža</t>
  </si>
  <si>
    <t>krokev – příložky</t>
  </si>
  <si>
    <t>37</t>
  </si>
  <si>
    <t>762331812</t>
  </si>
  <si>
    <t>Demontáž vázaných kcí krovů z hranolů průřezové pl přes 120 do 224 cm2</t>
  </si>
  <si>
    <t>2068710670</t>
  </si>
  <si>
    <t>Demontáž vázaných konstrukcí krovů sklonu do 60° z hranolů, hranolků, fošen, průřezové plochy přes 120 do 224 cm2</t>
  </si>
  <si>
    <t>https://podminky.urs.cz/item/CS_URS_2024_01/762331812</t>
  </si>
  <si>
    <t xml:space="preserve">krokev </t>
  </si>
  <si>
    <t>pozednice</t>
  </si>
  <si>
    <t>38</t>
  </si>
  <si>
    <t>762341811</t>
  </si>
  <si>
    <t>Demontáž bednění střech z prken</t>
  </si>
  <si>
    <t>474489095</t>
  </si>
  <si>
    <t>Demontáž bednění a laťování bednění střech rovných, obloukových, sklonu do 60° se všemi nadstřešními konstrukcemi z prken hrubých, hoblovaných tl. do 32 mm</t>
  </si>
  <si>
    <t>https://podminky.urs.cz/item/CS_URS_2024_01/762341811</t>
  </si>
  <si>
    <t>39</t>
  </si>
  <si>
    <t>762354811</t>
  </si>
  <si>
    <t>Demontáž střešních vikýřů trojúhelníkových</t>
  </si>
  <si>
    <t>-947842962</t>
  </si>
  <si>
    <t>Demontáž nadstřešních konstrukcí krovů střešních vikýřů trojúhelníkových</t>
  </si>
  <si>
    <t>https://podminky.urs.cz/item/CS_URS_2024_01/762354811</t>
  </si>
  <si>
    <t>40</t>
  </si>
  <si>
    <t>762522811</t>
  </si>
  <si>
    <t>Demontáž podlah s polštáři z prken tloušťky do 32 mm</t>
  </si>
  <si>
    <t>-2055368047</t>
  </si>
  <si>
    <t>Demontáž podlah s polštáři z prken tl. do 32 mm</t>
  </si>
  <si>
    <t>https://podminky.urs.cz/item/CS_URS_2024_01/762522811</t>
  </si>
  <si>
    <t>41</t>
  </si>
  <si>
    <t>762526811</t>
  </si>
  <si>
    <t>Demontáž podlah z dřevotřísky, překližky, sololitu tloušťky do 20 mm bez polštářů</t>
  </si>
  <si>
    <t>-1417948348</t>
  </si>
  <si>
    <t>Demontáž podlah z desek dřevotřískových, překližkových, sololitových tl. do 20 mm bez polštářů</t>
  </si>
  <si>
    <t>https://podminky.urs.cz/item/CS_URS_2024_01/762526811</t>
  </si>
  <si>
    <t>764</t>
  </si>
  <si>
    <t>Konstrukce klempířské</t>
  </si>
  <si>
    <t>42</t>
  </si>
  <si>
    <t>764001821</t>
  </si>
  <si>
    <t>Demontáž krytiny ze svitků nebo tabulí do suti</t>
  </si>
  <si>
    <t>1105372246</t>
  </si>
  <si>
    <t>Demontáž klempířských konstrukcí krytiny ze svitků nebo tabulí do suti</t>
  </si>
  <si>
    <t>https://podminky.urs.cz/item/CS_URS_2024_01/764001821</t>
  </si>
  <si>
    <t>43</t>
  </si>
  <si>
    <t>764001851</t>
  </si>
  <si>
    <t>Demontáž hřebene s větrací mřížkou nebo hřebenovým plechem do suti</t>
  </si>
  <si>
    <t>-603820419</t>
  </si>
  <si>
    <t>Demontáž klempířských konstrukcí oplechování hřebene s větrací mřížkou nebo podkladním plechem do suti</t>
  </si>
  <si>
    <t>https://podminky.urs.cz/item/CS_URS_2024_01/764001851</t>
  </si>
  <si>
    <t>1,4+10,6+1,4</t>
  </si>
  <si>
    <t>44</t>
  </si>
  <si>
    <t>764001871</t>
  </si>
  <si>
    <t>Demontáž nároží s větrací mřížkou nebo nárožním plechem do suti</t>
  </si>
  <si>
    <t>188171166</t>
  </si>
  <si>
    <t>Demontáž klempířských konstrukcí oplechování nároží s větrací mřížkou nebo podkladním plechem do suti</t>
  </si>
  <si>
    <t>https://podminky.urs.cz/item/CS_URS_2024_01/764001871</t>
  </si>
  <si>
    <t>7,4*2</t>
  </si>
  <si>
    <t>4*4</t>
  </si>
  <si>
    <t>3,5*2</t>
  </si>
  <si>
    <t>45</t>
  </si>
  <si>
    <t>764001891</t>
  </si>
  <si>
    <t>Demontáž úžlabí do suti</t>
  </si>
  <si>
    <t>-405322582</t>
  </si>
  <si>
    <t>Demontáž klempířských konstrukcí oplechování úžlabí do suti</t>
  </si>
  <si>
    <t>https://podminky.urs.cz/item/CS_URS_2024_01/764001891</t>
  </si>
  <si>
    <t>4*2</t>
  </si>
  <si>
    <t>46</t>
  </si>
  <si>
    <t>764002812</t>
  </si>
  <si>
    <t>Demontáž okapového plechu do suti v krytině skládané</t>
  </si>
  <si>
    <t>59676112</t>
  </si>
  <si>
    <t>Demontáž klempířských konstrukcí okapového plechu do suti, v krytině skládané</t>
  </si>
  <si>
    <t>https://podminky.urs.cz/item/CS_URS_2024_01/764002812</t>
  </si>
  <si>
    <t>47</t>
  </si>
  <si>
    <t>764002821</t>
  </si>
  <si>
    <t>Demontáž střešního výlezu do suti</t>
  </si>
  <si>
    <t>-685162214</t>
  </si>
  <si>
    <t>Demontáž klempířských konstrukcí střešního výlezu do suti</t>
  </si>
  <si>
    <t>https://podminky.urs.cz/item/CS_URS_2024_01/764002821</t>
  </si>
  <si>
    <t>48</t>
  </si>
  <si>
    <t>764002831</t>
  </si>
  <si>
    <t>Demontáž sněhového zachytávače průběžného do suti</t>
  </si>
  <si>
    <t>1302269565</t>
  </si>
  <si>
    <t>Demontáž klempířských konstrukcí sněhového zachytávače průběžného do suti</t>
  </si>
  <si>
    <t>https://podminky.urs.cz/item/CS_URS_2024_01/764002831</t>
  </si>
  <si>
    <t>49</t>
  </si>
  <si>
    <t>764002851</t>
  </si>
  <si>
    <t>Demontáž oplechování parapetů do suti</t>
  </si>
  <si>
    <t>-1814226216</t>
  </si>
  <si>
    <t>Demontáž klempířských konstrukcí oplechování parapetů do suti</t>
  </si>
  <si>
    <t>https://podminky.urs.cz/item/CS_URS_2024_01/764002851</t>
  </si>
  <si>
    <t>16*1,4</t>
  </si>
  <si>
    <t>0,6*8</t>
  </si>
  <si>
    <t>0,9*2</t>
  </si>
  <si>
    <t>50</t>
  </si>
  <si>
    <t>764004801</t>
  </si>
  <si>
    <t>Demontáž podokapního žlabu do suti</t>
  </si>
  <si>
    <t>-1828287500</t>
  </si>
  <si>
    <t>Demontáž klempířských konstrukcí žlabu podokapního do suti</t>
  </si>
  <si>
    <t>https://podminky.urs.cz/item/CS_URS_2024_01/764004801</t>
  </si>
  <si>
    <t>51</t>
  </si>
  <si>
    <t>764004861</t>
  </si>
  <si>
    <t>Demontáž svodu do suti</t>
  </si>
  <si>
    <t>-1007091258</t>
  </si>
  <si>
    <t>Demontáž klempířských konstrukcí svodu do suti</t>
  </si>
  <si>
    <t>https://podminky.urs.cz/item/CS_URS_2024_01/764004861</t>
  </si>
  <si>
    <t>766</t>
  </si>
  <si>
    <t>Konstrukce truhlářské</t>
  </si>
  <si>
    <t>52</t>
  </si>
  <si>
    <t>766691811</t>
  </si>
  <si>
    <t>Demontáž parapetních desek dřevěných nebo plastových šířky do 300 mm</t>
  </si>
  <si>
    <t>-1484388954</t>
  </si>
  <si>
    <t>Demontáž parapetních desek šířky do 300 mm</t>
  </si>
  <si>
    <t>https://podminky.urs.cz/item/CS_URS_2024_01/766691811</t>
  </si>
  <si>
    <t>53</t>
  </si>
  <si>
    <t>766812830</t>
  </si>
  <si>
    <t>Demontáž kuchyňských linek dřevěných nebo kovových dl přes 1,5 do 1,8 m</t>
  </si>
  <si>
    <t>627621848</t>
  </si>
  <si>
    <t>Demontáž kuchyňských linek dřevěných nebo kovových včetně skříněk uchycených na stěně, délky přes 1500 do 1800 mm</t>
  </si>
  <si>
    <t>https://podminky.urs.cz/item/CS_URS_2024_01/766812830</t>
  </si>
  <si>
    <t>54</t>
  </si>
  <si>
    <t>766825821</t>
  </si>
  <si>
    <t>Demontáž truhlářských vestavěných skříní dvoukřídlových</t>
  </si>
  <si>
    <t>-612610583</t>
  </si>
  <si>
    <t>Demontáž nábytku vestavěného skříní dvoukřídlových</t>
  </si>
  <si>
    <t>https://podminky.urs.cz/item/CS_URS_2024_01/766825821</t>
  </si>
  <si>
    <t>767</t>
  </si>
  <si>
    <t>Konstrukce zámečnické</t>
  </si>
  <si>
    <t>55</t>
  </si>
  <si>
    <t>767996801</t>
  </si>
  <si>
    <t>Demontáž atypických zámečnických konstrukcí rozebráním hm jednotlivých dílů do 50 kg</t>
  </si>
  <si>
    <t>kg</t>
  </si>
  <si>
    <t>2008957546</t>
  </si>
  <si>
    <t>Demontáž ostatních zámečnických konstrukcí rozebráním o hmotnosti jednotlivých dílů do 50 kg</t>
  </si>
  <si>
    <t>https://podminky.urs.cz/item/CS_URS_2024_01/767996801</t>
  </si>
  <si>
    <t>anteny atd</t>
  </si>
  <si>
    <t>120</t>
  </si>
  <si>
    <t>776</t>
  </si>
  <si>
    <t>Podlahy povlakové</t>
  </si>
  <si>
    <t>56</t>
  </si>
  <si>
    <t>776201812</t>
  </si>
  <si>
    <t>Demontáž lepených povlakových podlah s podložkou ručně</t>
  </si>
  <si>
    <t>-675816451</t>
  </si>
  <si>
    <t>Demontáž povlakových podlahovin lepených ručně s podložkou</t>
  </si>
  <si>
    <t>https://podminky.urs.cz/item/CS_URS_2024_01/776201812</t>
  </si>
  <si>
    <t>1NP+2NP</t>
  </si>
  <si>
    <t>122+122</t>
  </si>
  <si>
    <t>57</t>
  </si>
  <si>
    <t>776410811</t>
  </si>
  <si>
    <t>Odstranění soklíků a lišt pryžových nebo plastových</t>
  </si>
  <si>
    <t>-1023165849</t>
  </si>
  <si>
    <t>Demontáž soklíků nebo lišt pryžových nebo plastových</t>
  </si>
  <si>
    <t>https://podminky.urs.cz/item/CS_URS_2024_01/776410811</t>
  </si>
  <si>
    <t>168+168</t>
  </si>
  <si>
    <t>02 - Sanace suterénu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</si>
  <si>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</si>
  <si>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</si>
  <si>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</si>
  <si>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</si>
  <si>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</si>
  <si>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998 - Přesun hmot</t>
  </si>
  <si>
    <t xml:space="preserve">    711 - Izolace proti vodě, vlhkosti a plynům</t>
  </si>
  <si>
    <t xml:space="preserve">    784 - Dokončovací práce - malby a tapety</t>
  </si>
  <si>
    <t>132154203</t>
  </si>
  <si>
    <t>Hloubení zapažených rýh š do 2000 mm v hornině třídy těžitelnosti I skupiny 1 a 2 objem do 100 m3</t>
  </si>
  <si>
    <t>1308173506</t>
  </si>
  <si>
    <t>Hloubení zapažených rýh šířky přes 800 do 2 000 mm strojně s urovnáním dna do předepsaného profilu a spádu v hornině třídy těžitelnosti I skupiny 1 a 2 přes 50 do 100 m3</t>
  </si>
  <si>
    <t>https://podminky.urs.cz/item/CS_URS_2024_01/132154203</t>
  </si>
  <si>
    <t>1,1*71,4</t>
  </si>
  <si>
    <t>151101101</t>
  </si>
  <si>
    <t>Zřízení příložného pažení a rozepření stěn rýh hl do 2 m</t>
  </si>
  <si>
    <t>901361510</t>
  </si>
  <si>
    <t>Zřízení pažení a rozepření stěn rýh pro podzemní vedení příložné pro jakoukoliv mezerovitost, hloubky do 2 m</t>
  </si>
  <si>
    <t>https://podminky.urs.cz/item/CS_URS_2024_01/151101101</t>
  </si>
  <si>
    <t>71,4*1,5</t>
  </si>
  <si>
    <t>151101111</t>
  </si>
  <si>
    <t>Odstranění příložného pažení a rozepření stěn rýh hl do 2 m</t>
  </si>
  <si>
    <t>519138599</t>
  </si>
  <si>
    <t>Odstranění pažení a rozepření stěn rýh pro podzemní vedení s uložením materiálu na vzdálenost do 3 m od kraje výkopu příložné, hloubky do 2 m</t>
  </si>
  <si>
    <t>https://podminky.urs.cz/item/CS_URS_2024_01/151101111</t>
  </si>
  <si>
    <t>162751137</t>
  </si>
  <si>
    <t>Vodorovné přemístění přes 9 000 do 10000 m výkopku/sypaniny z horniny třídy těžitelnosti II skupiny 4 a 5</t>
  </si>
  <si>
    <t>-2121495832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</si>
  <si>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</si>
  <si>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https://podminky.urs.cz/item/CS_URS_2024_01/162751137</t>
  </si>
  <si>
    <t>0,5*71,4</t>
  </si>
  <si>
    <t>162751119</t>
  </si>
  <si>
    <t>Příplatek k vodorovnému přemístění výkopku/sypaniny z horniny třídy těžitelnosti I skupiny 1 až 3 ZKD 1000 m přes 10000 m</t>
  </si>
  <si>
    <t>1702876176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</si>
  <si>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</si>
  <si>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</si>
  <si>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35,7*5 'Přepočtené koeficientem množství</t>
  </si>
  <si>
    <t>171201231</t>
  </si>
  <si>
    <t>Poplatek za uložení zeminy a kamení na recyklační skládce (skládkovné) kód odpadu 17 05 04</t>
  </si>
  <si>
    <t>406941998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</si>
  <si>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</si>
  <si>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</si>
  <si>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35,7*2 'Přepočtené koeficientem množství</t>
  </si>
  <si>
    <t>174151101</t>
  </si>
  <si>
    <t>Zásyp jam, šachet rýh nebo kolem objektů sypaninou se zhutněním</t>
  </si>
  <si>
    <t>555833731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</si>
  <si>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</si>
  <si>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</si>
  <si>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0,6*71,4</t>
  </si>
  <si>
    <t>181411132</t>
  </si>
  <si>
    <t>Založení parkového trávníku výsevem pl do 1000 m2 ve svahu přes 1:5 do 1:2</t>
  </si>
  <si>
    <t>1323538149</t>
  </si>
  <si>
    <t>Založení trávníku na půdě předem připravené plochy do 1000 m2 výsevem včetně utažení parkového na svahu přes 1:5 do 1:2</t>
  </si>
  <si>
    <t>https://podminky.urs.cz/item/CS_URS_2024_01/181411132</t>
  </si>
  <si>
    <t>250</t>
  </si>
  <si>
    <t>M</t>
  </si>
  <si>
    <t>00572410</t>
  </si>
  <si>
    <t>osivo směs travní parková</t>
  </si>
  <si>
    <t>580174387</t>
  </si>
  <si>
    <t>250*0,05 'Přepočtené koeficientem množství</t>
  </si>
  <si>
    <t>181912111</t>
  </si>
  <si>
    <t>Úprava pláně v hornině třídy těžitelnosti I skupiny 3 bez zhutnění ručně</t>
  </si>
  <si>
    <t>-562117493</t>
  </si>
  <si>
    <t>Úprava pláně vyrovnáním výškových rozdílů ručně v hornině třídy těžitelnosti I skupiny 3 bez zhutnění</t>
  </si>
  <si>
    <t>https://podminky.urs.cz/item/CS_URS_2024_01/181912111</t>
  </si>
  <si>
    <t>úprava terému po výkopových pracích</t>
  </si>
  <si>
    <t>180</t>
  </si>
  <si>
    <t>Zakládání</t>
  </si>
  <si>
    <t>211971110</t>
  </si>
  <si>
    <t>Zřízení opláštění žeber nebo trativodů geotextilií v rýze nebo zářezu sklonu do 1:2</t>
  </si>
  <si>
    <t>-1900460883</t>
  </si>
  <si>
    <t>Zřízení opláštění výplně z geotextilie odvodňovacích žeber nebo trativodů v rýze nebo zářezu se stěnami šikmými o sklonu do 1:2</t>
  </si>
  <si>
    <t>https://podminky.urs.cz/item/CS_URS_2024_01/211971110</t>
  </si>
  <si>
    <t>71,4*1,8</t>
  </si>
  <si>
    <t>69311081</t>
  </si>
  <si>
    <t>geotextilie netkaná separační, ochranná, filtrační, drenážní PES 300g/m2</t>
  </si>
  <si>
    <t>1668038472</t>
  </si>
  <si>
    <t>128,52*1,1845 'Přepočtené koeficientem množství</t>
  </si>
  <si>
    <t>Svislé a kompletní konstrukce</t>
  </si>
  <si>
    <t>319202213</t>
  </si>
  <si>
    <t>Dodatečná izolace zdiva tl přes 300 do 450 mm beztlakou injektáží silikonovou mikroemulzí</t>
  </si>
  <si>
    <t>2020613968</t>
  </si>
  <si>
    <t>Dodatečná izolace zdiva injektáží beztlakovou infuzí silikonovou mikroemulzí, tloušťka zdiva přes 300 do 450 mm</t>
  </si>
  <si>
    <t>https://podminky.urs.cz/item/CS_URS_2024_01/319202213</t>
  </si>
  <si>
    <t>65+19+3,8+3,8</t>
  </si>
  <si>
    <t>Komunikace pozemní</t>
  </si>
  <si>
    <t>451577877</t>
  </si>
  <si>
    <t>Podklad nebo lože pod dlažbu vodorovný nebo do sklonu 1:5 ze štěrkopísku tl přes 30 do 100 mm</t>
  </si>
  <si>
    <t>-294105833</t>
  </si>
  <si>
    <t>Podklad nebo lože pod dlažbu (přídlažbu) v ploše vodorovné nebo ve sklonu do 1:5, tloušťky od 30 do 100 mm ze štěrkopísku</t>
  </si>
  <si>
    <t>https://podminky.urs.cz/item/CS_URS_2024_01/451577877</t>
  </si>
  <si>
    <t>71,4*0,5</t>
  </si>
  <si>
    <t>637211121</t>
  </si>
  <si>
    <t>Okapový chodník z betonových dlaždic tl 40 mm kladených do písku se zalitím spár MC</t>
  </si>
  <si>
    <t>1660154651</t>
  </si>
  <si>
    <t>Okapový chodník z dlaždic betonových do písku se zalitím spár cementovou maltou, tl. dlaždic 40 mm</t>
  </si>
  <si>
    <t>https://podminky.urs.cz/item/CS_URS_2024_01/637211121</t>
  </si>
  <si>
    <t>Úpravy povrchů, podlahy a osazování výplní</t>
  </si>
  <si>
    <t>612822001</t>
  </si>
  <si>
    <t>Kapilárně aktivní omítka vnitřních stěn tloušťky do 10 mm</t>
  </si>
  <si>
    <t>350941889</t>
  </si>
  <si>
    <t>Omítka kapilárně aktivní vnitřních ploch s vysokou absorpcí a odparem vlhkosti do vzduchu hladká, tloušťky do 10 mm</t>
  </si>
  <si>
    <t>https://podminky.urs.cz/item/CS_URS_2024_01/612822001</t>
  </si>
  <si>
    <t xml:space="preserve">stěny v suterénu v rozsahu dle PD </t>
  </si>
  <si>
    <t>M001</t>
  </si>
  <si>
    <t>13,8*2,1</t>
  </si>
  <si>
    <t>M002</t>
  </si>
  <si>
    <t>39,8*2,1</t>
  </si>
  <si>
    <t>M003</t>
  </si>
  <si>
    <t>17,9*2,1</t>
  </si>
  <si>
    <t>M004</t>
  </si>
  <si>
    <t>24*2,1</t>
  </si>
  <si>
    <t>M005</t>
  </si>
  <si>
    <t>16,4*2,1</t>
  </si>
  <si>
    <t>M006</t>
  </si>
  <si>
    <t>11,7*2,1</t>
  </si>
  <si>
    <t>M007</t>
  </si>
  <si>
    <t>12,7*2,1</t>
  </si>
  <si>
    <t>M008</t>
  </si>
  <si>
    <t>13,6*2,1</t>
  </si>
  <si>
    <t>M009</t>
  </si>
  <si>
    <t>M010</t>
  </si>
  <si>
    <t>612822021</t>
  </si>
  <si>
    <t>Štuk kapilárně aktivní omítky tloušťky do 2 mm</t>
  </si>
  <si>
    <t>1788366250</t>
  </si>
  <si>
    <t>Omítka kapilárně aktivní vnitřních ploch s vysokou absorpcí a odparem vlhkosti do vzduchu štuk, tloušťky do 2 mm</t>
  </si>
  <si>
    <t>https://podminky.urs.cz/item/CS_URS_2024_01/612822021</t>
  </si>
  <si>
    <t>619999031</t>
  </si>
  <si>
    <t>Příplatek k omítce za provádění zaoblených ploch poloměru do 100 mm</t>
  </si>
  <si>
    <t>906214007</t>
  </si>
  <si>
    <t>Příplatky k cenám úprav vnitřních povrchů za zaoblení omítaných ploch poloměru do 100 mm nebo rozvinuté šířky do 150 mm</t>
  </si>
  <si>
    <t>https://podminky.urs.cz/item/CS_URS_2024_01/619999031</t>
  </si>
  <si>
    <t>fabion žb pás a svislá stěna při napojení HI</t>
  </si>
  <si>
    <t>68</t>
  </si>
  <si>
    <t>622131121</t>
  </si>
  <si>
    <t>Penetrační nátěr vnějších stěn nanášený ručně</t>
  </si>
  <si>
    <t>-54380179</t>
  </si>
  <si>
    <t>Podkladní a spojovací vrstva vnějších omítaných ploch penetrace nanášená ručně stěn</t>
  </si>
  <si>
    <t>https://podminky.urs.cz/item/CS_URS_2024_01/622131121</t>
  </si>
  <si>
    <t>sokl podzemní část</t>
  </si>
  <si>
    <t>68*1,8</t>
  </si>
  <si>
    <t>622311121</t>
  </si>
  <si>
    <t>Vápenná omítka hladká jednovrstvá vnějších stěn nanášená ručně</t>
  </si>
  <si>
    <t>-1757005259</t>
  </si>
  <si>
    <t>Omítka vápenná vnějších ploch nanášená ručně jednovrstvá, tloušťky do 15 mm hladká stěn</t>
  </si>
  <si>
    <t>https://podminky.urs.cz/item/CS_URS_2024_01/622311121</t>
  </si>
  <si>
    <t>pod HI vyrovnání plochy</t>
  </si>
  <si>
    <t>629995101</t>
  </si>
  <si>
    <t>Očištění vnějších ploch tlakovou vodou</t>
  </si>
  <si>
    <t>-1750925874</t>
  </si>
  <si>
    <t>Očištění vnějších ploch tlakovou vodou omytím</t>
  </si>
  <si>
    <t>https://podminky.urs.cz/item/CS_URS_2024_01/629995101</t>
  </si>
  <si>
    <t>629995223</t>
  </si>
  <si>
    <t>Příplatek k cenám očištění vnějších ploch otryskáním za práci ve stísněném nebo uzavřeném prostoru</t>
  </si>
  <si>
    <t>-653666823</t>
  </si>
  <si>
    <t>Očištění vnějších ploch tryskáním Příplatek k cenám za zvýšenou pracnost ve stísněném nebo uzavřeném prostoru</t>
  </si>
  <si>
    <t>https://podminky.urs.cz/item/CS_URS_2024_01/629995223</t>
  </si>
  <si>
    <t>985131311</t>
  </si>
  <si>
    <t>Ruční dočištění ploch stěn, rubu kleneb a podlah ocelových kartáči</t>
  </si>
  <si>
    <t>1668181468</t>
  </si>
  <si>
    <t>Očištění ploch stěn, rubu kleneb a podlah ruční dočištění ocelovými kartáči</t>
  </si>
  <si>
    <t>https://podminky.urs.cz/item/CS_URS_2024_01/985131311</t>
  </si>
  <si>
    <t>Trubní vedení</t>
  </si>
  <si>
    <t>212312111</t>
  </si>
  <si>
    <t>Lože pro trativody z betonu prostého</t>
  </si>
  <si>
    <t>-1092257350</t>
  </si>
  <si>
    <t>https://podminky.urs.cz/item/CS_URS_2024_01/212312111</t>
  </si>
  <si>
    <t>71,4*0,1</t>
  </si>
  <si>
    <t>212750103</t>
  </si>
  <si>
    <t>Trativod z drenážních trubek PVC-U SN 4 perforace 360° včetně lože otevřený výkop DN 160 pro budovy plocha pro vtékání vody min. 80 cm2/m</t>
  </si>
  <si>
    <t>1241766784</t>
  </si>
  <si>
    <t>Trativody z drenážních a melioračních trubek pro budovy se zřízením štěrkového lože pod trubky a s jejich obsypem v otevřeném výkopu trubka tyčová PVC-U plocha pro vtékání vody min. 80 cm2/m SN 4 celoperforovaná 360° DN 160</t>
  </si>
  <si>
    <t>https://podminky.urs.cz/item/CS_URS_2024_01/212750103</t>
  </si>
  <si>
    <t>71,4+5</t>
  </si>
  <si>
    <t>894812201</t>
  </si>
  <si>
    <t>Revizní a čistící šachta z PP šachtové dno DN 425/150 průtočné</t>
  </si>
  <si>
    <t>378125869</t>
  </si>
  <si>
    <t>Revizní a čistící šachta z polypropylenu PP pro hladké trouby DN 425 šachtové dno (DN šachty / DN trubního vedení) DN 425/150 průtočné</t>
  </si>
  <si>
    <t>https://podminky.urs.cz/item/CS_URS_2024_01/894812201</t>
  </si>
  <si>
    <t>894812232</t>
  </si>
  <si>
    <t>Revizní a čistící šachta z PP DN 425 šachtová roura korugovaná bez hrdla světlé hloubky 2000 mm</t>
  </si>
  <si>
    <t>-358756097</t>
  </si>
  <si>
    <t>Revizní a čistící šachta z polypropylenu PP pro hladké trouby DN 425 roura šachtová korugovaná bez hrdla, světlé hloubky 2000 mm</t>
  </si>
  <si>
    <t>https://podminky.urs.cz/item/CS_URS_2024_01/894812232</t>
  </si>
  <si>
    <t>894812255</t>
  </si>
  <si>
    <t>Revizní a čistící šachta z PP DN 425 poklop pro šachtu plastový pachotěsný s madlem</t>
  </si>
  <si>
    <t>1970325587</t>
  </si>
  <si>
    <t>Revizní a čistící šachta z polypropylenu PP pro hladké trouby DN 425 poklop plastový (pro třídu zatížení) pachotěsný s madlem</t>
  </si>
  <si>
    <t>https://podminky.urs.cz/item/CS_URS_2024_01/894812255</t>
  </si>
  <si>
    <t>899661312</t>
  </si>
  <si>
    <t>Zřízení filtračního obalu drenážních trubek DN přes 130 do 200 mm</t>
  </si>
  <si>
    <t>959613547</t>
  </si>
  <si>
    <t>Zřízení filtračního obalu drenážních trubek ze skelné tkaniny, slaměných rohoží apod. proti zarůstání kořeny, zanášení zemitými částicemi nebo pískem DN přes 130 do 200</t>
  </si>
  <si>
    <t>https://podminky.urs.cz/item/CS_URS_2024_01/899661312</t>
  </si>
  <si>
    <t>(71,4+5)</t>
  </si>
  <si>
    <t>69311098</t>
  </si>
  <si>
    <t>geotextilie netkaná separační, filtrační, ochranná s převahou recyklovaných PES vláken 250g/m2</t>
  </si>
  <si>
    <t>1212611798</t>
  </si>
  <si>
    <t>(71,4+5)*0,5</t>
  </si>
  <si>
    <t>952901111</t>
  </si>
  <si>
    <t>Vyčištění budov bytové a občanské výstavby při výšce podlaží do 4 m</t>
  </si>
  <si>
    <t>-487597589</t>
  </si>
  <si>
    <t>Vyčištění budov nebo objektů před předáním do užívání budov bytové nebo občanské výstavby, světlé výšky podlaží do 4 m</t>
  </si>
  <si>
    <t>https://podminky.urs.cz/item/CS_URS_2024_01/952901111</t>
  </si>
  <si>
    <t>podlaha suterén</t>
  </si>
  <si>
    <t>142,18</t>
  </si>
  <si>
    <t>998</t>
  </si>
  <si>
    <t>Přesun hmot</t>
  </si>
  <si>
    <t>998018001</t>
  </si>
  <si>
    <t>Přesun hmot pro budovy ruční pro budovy v do 6 m</t>
  </si>
  <si>
    <t>1564358430</t>
  </si>
  <si>
    <t>Přesun hmot pro budovy občanské výstavby, bydlení, výrobu a služby ruční (bez užití mechanizace) vodorovná dopravní vzdálenost do 100 m pro budovy s jakoukoliv nosnou konstrukcí výšky do 6 m</t>
  </si>
  <si>
    <t>https://podminky.urs.cz/item/CS_URS_2024_01/998018001</t>
  </si>
  <si>
    <t>711</t>
  </si>
  <si>
    <t>Izolace proti vodě, vlhkosti a plynům</t>
  </si>
  <si>
    <t>711112001</t>
  </si>
  <si>
    <t>Provedení izolace proti zemní vlhkosti svislé za studena nátěrem penetračním</t>
  </si>
  <si>
    <t>-677255126</t>
  </si>
  <si>
    <t>Provedení izolace proti zemní vlhkosti natěradly a tmely za studena na ploše svislé S nátěrem penetračním</t>
  </si>
  <si>
    <t>https://podminky.urs.cz/item/CS_URS_2024_01/711112001</t>
  </si>
  <si>
    <t>11163150</t>
  </si>
  <si>
    <t>lak penetrační asfaltový</t>
  </si>
  <si>
    <t>-1923507719</t>
  </si>
  <si>
    <t>122,4*0,00035 'Přepočtené koeficientem množství</t>
  </si>
  <si>
    <t>711142559</t>
  </si>
  <si>
    <t>Provedení izolace proti zemní vlhkosti pásy přitavením svislé NAIP</t>
  </si>
  <si>
    <t>-421660060</t>
  </si>
  <si>
    <t>Provedení izolace proti zemní vlhkosti pásy přitavením NAIP na ploše svislé S</t>
  </si>
  <si>
    <t>https://podminky.urs.cz/item/CS_URS_2024_01/711142559</t>
  </si>
  <si>
    <t>62853004</t>
  </si>
  <si>
    <t>pás asfaltový natavitelný modifikovaný SBS s vložkou ze skleněné tkaniny a spalitelnou PE fólií nebo jemnozrnným minerálním posypem na horním povrchu tl 4,0mm</t>
  </si>
  <si>
    <t>1348860164</t>
  </si>
  <si>
    <t>122,4*1,1 'Přepočtené koeficientem množství</t>
  </si>
  <si>
    <t>879852804</t>
  </si>
  <si>
    <t>62855001</t>
  </si>
  <si>
    <t>pás asfaltový natavitelný modifikovaný SBS s vložkou z polyesterové rohože a spalitelnou PE fólií nebo jemnozrnným minerálním posypem na horním povrchu tl 4,0mm</t>
  </si>
  <si>
    <t>1465956502</t>
  </si>
  <si>
    <t>711161215</t>
  </si>
  <si>
    <t>Izolace proti zemní vlhkosti nopovou fólií svislá, nopek v 20,0 mm, tl do 1,0 mm</t>
  </si>
  <si>
    <t>-677613249</t>
  </si>
  <si>
    <t>Izolace proti zemní vlhkosti a beztlakové vodě nopovými fóliemi na ploše svislé S vrstva ochranná, odvětrávací a drenážní výška nopku 20,0 mm, tl. fólie do 1,0 mm</t>
  </si>
  <si>
    <t>https://podminky.urs.cz/item/CS_URS_2024_01/711161215</t>
  </si>
  <si>
    <t>68*1,9</t>
  </si>
  <si>
    <t>711161384</t>
  </si>
  <si>
    <t>Izolace proti zemní vlhkosti nopovou fólií ukončení provětrávací lištou</t>
  </si>
  <si>
    <t>451394143</t>
  </si>
  <si>
    <t>Izolace proti zemní vlhkosti a beztlakové vodě nopovými fóliemi ostatní ukončení izolace provětrávací lištou</t>
  </si>
  <si>
    <t>https://podminky.urs.cz/item/CS_URS_2024_01/711161384</t>
  </si>
  <si>
    <t>998711201</t>
  </si>
  <si>
    <t>Přesun hmot procentní pro izolace proti vodě, vlhkosti a plynům v objektech v do 6 m</t>
  </si>
  <si>
    <t>%</t>
  </si>
  <si>
    <t>-786281378</t>
  </si>
  <si>
    <t>Přesun hmot pro izolace proti vodě, vlhkosti a plynům stanovený procentní sazbou (%) z ceny vodorovná dopravní vzdálenost do 50 m základní v objektech výšky do 6 m</t>
  </si>
  <si>
    <t>https://podminky.urs.cz/item/CS_URS_2024_01/998711201</t>
  </si>
  <si>
    <t>784</t>
  </si>
  <si>
    <t>Dokončovací práce - malby a tapety</t>
  </si>
  <si>
    <t>784191007</t>
  </si>
  <si>
    <t>Čištění vnitřních ploch podlah po provedení malířských prací</t>
  </si>
  <si>
    <t>1448690383</t>
  </si>
  <si>
    <t>Čištění vnitřních ploch hrubý úklid po provedení malířských prací omytím podlah</t>
  </si>
  <si>
    <t>https://podminky.urs.cz/item/CS_URS_2024_01/784191007</t>
  </si>
  <si>
    <t>784181101</t>
  </si>
  <si>
    <t>Základní akrylátová jednonásobná bezbarvá penetrace podkladu v místnostech v do 3,80 m</t>
  </si>
  <si>
    <t>731085165</t>
  </si>
  <si>
    <t>Penetrace podkladu jednonásobná základní akrylátová bezbarvá v místnostech výšky do 3,80 m</t>
  </si>
  <si>
    <t>https://podminky.urs.cz/item/CS_URS_2024_01/784181101</t>
  </si>
  <si>
    <t>strop suterén vč ŽB trámů</t>
  </si>
  <si>
    <t>142,18*1,2</t>
  </si>
  <si>
    <t>784221111</t>
  </si>
  <si>
    <t>Dvojnásobné bílé malby ze směsí za sucha středně otěruvzdorných v místnostech do 3,80 m</t>
  </si>
  <si>
    <t>1388837639</t>
  </si>
  <si>
    <t>Malby z malířských směsí otěruvzdorných za sucha dvojnásobné, bílé za sucha otěruvzdorné středně v místnostech výšky do 3,80 m</t>
  </si>
  <si>
    <t>https://podminky.urs.cz/item/CS_URS_2024_01/784221111</t>
  </si>
  <si>
    <t>784321001</t>
  </si>
  <si>
    <t>Jednonásobné silikátové bílé malby v místnosti v do 3,80 m</t>
  </si>
  <si>
    <t>-1623375509</t>
  </si>
  <si>
    <t>Malby silikátové jednonásobné, bílé v místnostech výšky do 3,80 m</t>
  </si>
  <si>
    <t>https://podminky.urs.cz/item/CS_URS_2024_01/784321001</t>
  </si>
  <si>
    <t>WBR.MI100A25</t>
  </si>
  <si>
    <t>KERASIL- vnitřní minerální nátěr - 25 kg bílý</t>
  </si>
  <si>
    <t>1714170452</t>
  </si>
  <si>
    <t>373,8*0,5 'Přepočtené koeficientem množství</t>
  </si>
  <si>
    <t>03 - Střecha</t>
  </si>
  <si>
    <t xml:space="preserve">    721 - Zdravotechnika - vnitřní kanalizace</t>
  </si>
  <si>
    <t xml:space="preserve">    765 - Krytina skládaná</t>
  </si>
  <si>
    <t>314231127</t>
  </si>
  <si>
    <t>Zdivo komínů a ventilací z cihel dl 290 mm pevnosti P20 až P 20 na SMS 10 Mpa</t>
  </si>
  <si>
    <t>90255905</t>
  </si>
  <si>
    <t>Zdivo komínů a ventilací volně stojících z cihel pálených plných dl. 290 mm P 20 až P 25, na maltu ze suché směsi 10 MPa</t>
  </si>
  <si>
    <t>https://podminky.urs.cz/item/CS_URS_2024_01/314231127</t>
  </si>
  <si>
    <t>1+1</t>
  </si>
  <si>
    <t>314231164</t>
  </si>
  <si>
    <t>Zdivo komínů a ventilací z cihel plných lícových P 60 dl 290 mm na MVC včetně spárování</t>
  </si>
  <si>
    <t>641778998</t>
  </si>
  <si>
    <t>Zdivo komínů a ventilací volně stojících z cihel pálených lícových včetně spárování, pevnosti P 60, na maltu MVC dl. 290 mm (český formát 290x140x65 mm) plných</t>
  </si>
  <si>
    <t>https://podminky.urs.cz/item/CS_URS_2024_01/314231164</t>
  </si>
  <si>
    <t>998018002</t>
  </si>
  <si>
    <t>Přesun hmot pro budovy ruční pro budovy v přes 6 do 12 m</t>
  </si>
  <si>
    <t>-555172246</t>
  </si>
  <si>
    <t>Přesun hmot pro budovy občanské výstavby, bydlení, výrobu a služby ruční (bez užití mechanizace) vodorovná dopravní vzdálenost do 100 m pro budovy s jakoukoliv nosnou konstrukcí výšky přes 6 do 12 m</t>
  </si>
  <si>
    <t>https://podminky.urs.cz/item/CS_URS_2024_01/998018002</t>
  </si>
  <si>
    <t>721</t>
  </si>
  <si>
    <t>Zdravotechnika - vnitřní kanalizace</t>
  </si>
  <si>
    <t>721242116</t>
  </si>
  <si>
    <t>Lapač střešních splavenin z PP s kulovým kloubem na odtoku DN 125</t>
  </si>
  <si>
    <t>-664206737</t>
  </si>
  <si>
    <t>Lapače střešních splavenin polypropylenové (PP) s kulovým kloubem na odtoku DN 125</t>
  </si>
  <si>
    <t>https://podminky.urs.cz/item/CS_URS_2024_01/721242116</t>
  </si>
  <si>
    <t>762083111</t>
  </si>
  <si>
    <t>Impregnace řeziva proti dřevokaznému hmyzu a houbám máčením třída ohrožení 1 a 2</t>
  </si>
  <si>
    <t>1072077493</t>
  </si>
  <si>
    <t>Impregnace řeziva máčením proti dřevokaznému hmyzu a houbám, třída ohrožení 1 a 2 (dřevo v interiéru)</t>
  </si>
  <si>
    <t>https://podminky.urs.cz/item/CS_URS_2024_01/762083111</t>
  </si>
  <si>
    <t>7,32+2,952+2,108</t>
  </si>
  <si>
    <t>762332921</t>
  </si>
  <si>
    <t>Doplnění části střešní vazby hranoly průřezové pl do 120 cm2 včetně materiálu</t>
  </si>
  <si>
    <t>-1394293476</t>
  </si>
  <si>
    <t>Doplnění střešní vazby řezivem (materiál v ceně) průřezové plochy do 120 cm2</t>
  </si>
  <si>
    <t>https://podminky.urs.cz/item/CS_URS_2024_01/762332921</t>
  </si>
  <si>
    <t>762332922</t>
  </si>
  <si>
    <t>Doplnění části střešní vazby hranoly průřezové pl přes 120 do 224 cm2 včetně materiálu</t>
  </si>
  <si>
    <t>-1883966254</t>
  </si>
  <si>
    <t>Doplnění střešní vazby řezivem (materiál v ceně) průřezové plochy přes 120 do 224 cm2</t>
  </si>
  <si>
    <t>https://podminky.urs.cz/item/CS_URS_2024_01/762332922</t>
  </si>
  <si>
    <t>762342314</t>
  </si>
  <si>
    <t>Montáž laťování na střechách složitých sklonu do 60° osové vzdálenosti přes 150 do 360 mm</t>
  </si>
  <si>
    <t>439854141</t>
  </si>
  <si>
    <t>Montáž laťování střech složitých sklonu do 60° při osové vzdálenosti latí přes 150 do 360 mm</t>
  </si>
  <si>
    <t>https://podminky.urs.cz/item/CS_URS_2024_01/762342314</t>
  </si>
  <si>
    <t>60514106</t>
  </si>
  <si>
    <t>řezivo jehličnaté lať pevnostní třída S10-13 průřez 40x60mm</t>
  </si>
  <si>
    <t>-1026335666</t>
  </si>
  <si>
    <t>0,04*0,06*1*3,5*244*1,2</t>
  </si>
  <si>
    <t>2,46*1,2 'Přepočtené koeficientem množství</t>
  </si>
  <si>
    <t>762342511</t>
  </si>
  <si>
    <t>Montáž kontralatí na podklad bez tepelné izolace</t>
  </si>
  <si>
    <t>-830275652</t>
  </si>
  <si>
    <t>Montáž laťování montáž kontralatí na podklad bez tepelné izolace</t>
  </si>
  <si>
    <t>https://podminky.urs.cz/item/CS_URS_2024_01/762342511</t>
  </si>
  <si>
    <t>244*2,5</t>
  </si>
  <si>
    <t>-827250862</t>
  </si>
  <si>
    <t>0,04*0,06*610*1,2</t>
  </si>
  <si>
    <t>1,757*1,2 'Přepočtené koeficientem množství</t>
  </si>
  <si>
    <t>762395000</t>
  </si>
  <si>
    <t>Spojovací prostředky krovů, bednění, laťování, nadstřešních konstrukcí</t>
  </si>
  <si>
    <t>-1834684385</t>
  </si>
  <si>
    <t>Spojovací prostředky krovů, bednění a laťování, nadstřešních konstrukcí svorníky, prkna, hřebíky, pásová ocel, vruty</t>
  </si>
  <si>
    <t>https://podminky.urs.cz/item/CS_URS_2024_01/762395000</t>
  </si>
  <si>
    <t>2,952+2,108</t>
  </si>
  <si>
    <t>998762202</t>
  </si>
  <si>
    <t>Přesun hmot procentní pro kce tesařské v objektech v přes 6 do 12 m</t>
  </si>
  <si>
    <t>-1084146018</t>
  </si>
  <si>
    <t>Přesun hmot pro konstrukce tesařské stanovený procentní sazbou (%) z ceny vodorovná dopravní vzdálenost do 50 m s užitím mechanizace v objektech výšky přes 6 do 12 m</t>
  </si>
  <si>
    <t>https://podminky.urs.cz/item/CS_URS_2024_01/998762202</t>
  </si>
  <si>
    <t>764111653</t>
  </si>
  <si>
    <t>Krytina střechy rovné z taškových tabulí z Pz plechu s povrchovou úpravou sklonu přes 30 do 60°</t>
  </si>
  <si>
    <t>1161994159</t>
  </si>
  <si>
    <t>Krytina ze svitků, ze šablon nebo taškových tabulí z pozinkovaného plechu s povrchovou úpravou s úpravou u okapů, prostupů a výčnělků střechy rovné z taškových tabulí, sklon střechy přes 30 do 60°</t>
  </si>
  <si>
    <t>https://podminky.urs.cz/item/CS_URS_2024_01/764111653</t>
  </si>
  <si>
    <t>764203156</t>
  </si>
  <si>
    <t>Montáž sněhového zachytávače pro krytiny průběžného dvoutrubkového</t>
  </si>
  <si>
    <t>-2129241279</t>
  </si>
  <si>
    <t>Montáž oplechování střešních prvků sněhového zachytávače průbežného dvoutrubkového</t>
  </si>
  <si>
    <t>https://podminky.urs.cz/item/CS_URS_2024_01/764203156</t>
  </si>
  <si>
    <t>55344642</t>
  </si>
  <si>
    <t>svorka (držák) Al pro trubku sněhového zachytávače pro falcovanou</t>
  </si>
  <si>
    <t>-812738281</t>
  </si>
  <si>
    <t>55349664</t>
  </si>
  <si>
    <t>tyč do sněhového zachytávače Al</t>
  </si>
  <si>
    <t>-32298790</t>
  </si>
  <si>
    <t>62*2,1 'Přepočtené koeficientem množství</t>
  </si>
  <si>
    <t>764211625</t>
  </si>
  <si>
    <t>Oplechování větraného hřebene s větracím pásem z Pz s povrchovou úpravou rš 400 mm</t>
  </si>
  <si>
    <t>800152002</t>
  </si>
  <si>
    <t>Oplechování střešních prvků z pozinkovaného plechu s povrchovou úpravou hřebene větraného s použitím hřebenového plechu s větracím pásem rš 400 mm</t>
  </si>
  <si>
    <t>https://podminky.urs.cz/item/CS_URS_2024_01/764211625</t>
  </si>
  <si>
    <t>764211655</t>
  </si>
  <si>
    <t>Oplechování větraného nároží s větracím pásem z Pz s povrchovou úpravou rš 400 mm</t>
  </si>
  <si>
    <t>1281354949</t>
  </si>
  <si>
    <t>Oplechování střešních prvků z pozinkovaného plechu s povrchovou úpravou nároží větraného s větracím pásem z hřebenáčů oblých rš 400 mm</t>
  </si>
  <si>
    <t>https://podminky.urs.cz/item/CS_URS_2024_01/764211655</t>
  </si>
  <si>
    <t>764212613</t>
  </si>
  <si>
    <t>Oplechování úžlabí systémovým úžlabním plechem Pz s povrchovou úpravou rš 725 mm</t>
  </si>
  <si>
    <t>-196277752</t>
  </si>
  <si>
    <t>Oplechování střešních prvků z pozinkovaného plechu s povrchovou úpravou úžlabí systémovým úžlabním plechem rš 725 mm v krytině z taškových tabulí</t>
  </si>
  <si>
    <t>https://podminky.urs.cz/item/CS_URS_2024_01/764212613</t>
  </si>
  <si>
    <t>764212621</t>
  </si>
  <si>
    <t>Příplatek za provedení úžlabí z Pz s povrchovou úpravou v plechové krytině</t>
  </si>
  <si>
    <t>-406480825</t>
  </si>
  <si>
    <t>Oplechování střešních prvků z pozinkovaného plechu s povrchovou úpravou Příplatek k cenám za provedení úžlabí v plechové krytině</t>
  </si>
  <si>
    <t>https://podminky.urs.cz/item/CS_URS_2024_01/764212621</t>
  </si>
  <si>
    <t>764212665</t>
  </si>
  <si>
    <t>Oplechování rovné okapové hrany z Pz s povrchovou úpravou rš 400 mm</t>
  </si>
  <si>
    <t>-342612837</t>
  </si>
  <si>
    <t>Oplechování střešních prvků z pozinkovaného plechu s povrchovou úpravou okapu střechy rovné okapovým plechem rš 400 mm</t>
  </si>
  <si>
    <t>https://podminky.urs.cz/item/CS_URS_2024_01/764212665</t>
  </si>
  <si>
    <t>764213652</t>
  </si>
  <si>
    <t>Střešní výlez pro krytinu skládanou nebo plechovou z Pz s povrchovou úpravou</t>
  </si>
  <si>
    <t>-2004372096</t>
  </si>
  <si>
    <t>Oplechování střešních prvků z pozinkovaného plechu s povrchovou úpravou střešní výlez rozměru 600 x 600 mm, střechy s krytinou skládanou nebo plechovou</t>
  </si>
  <si>
    <t>https://podminky.urs.cz/item/CS_URS_2024_01/764213652</t>
  </si>
  <si>
    <t>764314612</t>
  </si>
  <si>
    <t>Lemování prostupů střech s krytinou skládanou nebo plechovou bez lišty z Pz s povrchovou úpravou</t>
  </si>
  <si>
    <t>-505885585</t>
  </si>
  <si>
    <t>Lemování prostupů z pozinkovaného plechu s povrchovou úpravou bez lišty, střech s krytinou skládanou nebo z plechu</t>
  </si>
  <si>
    <t>https://podminky.urs.cz/item/CS_URS_2024_01/764314612</t>
  </si>
  <si>
    <t>komíny</t>
  </si>
  <si>
    <t>2+2</t>
  </si>
  <si>
    <t>764511602</t>
  </si>
  <si>
    <t>Žlab podokapní půlkruhový z Pz s povrchovou úpravou rš 330 mm</t>
  </si>
  <si>
    <t>1096517425</t>
  </si>
  <si>
    <t>Žlab podokapní z pozinkovaného plechu s povrchovou úpravou včetně háků a čel půlkruhový rš 330 mm</t>
  </si>
  <si>
    <t>https://podminky.urs.cz/item/CS_URS_2024_01/764511602</t>
  </si>
  <si>
    <t>KL5</t>
  </si>
  <si>
    <t>3,8</t>
  </si>
  <si>
    <t>KL6</t>
  </si>
  <si>
    <t>9,8*2</t>
  </si>
  <si>
    <t>KL7</t>
  </si>
  <si>
    <t>5,5*2</t>
  </si>
  <si>
    <t>KL8</t>
  </si>
  <si>
    <t>1,4*2</t>
  </si>
  <si>
    <t>KL9</t>
  </si>
  <si>
    <t>4,6*2</t>
  </si>
  <si>
    <t>KL10</t>
  </si>
  <si>
    <t>20,4</t>
  </si>
  <si>
    <t>764511622</t>
  </si>
  <si>
    <t>Roh nebo kout půlkruhového podokapního žlabu z Pz s povrchovou úpravou rš 330 mm</t>
  </si>
  <si>
    <t>-981639693</t>
  </si>
  <si>
    <t>Žlab podokapní z pozinkovaného plechu s povrchovou úpravou včetně háků a čel roh nebo kout, žlabu půlkruhového rš 330 mm</t>
  </si>
  <si>
    <t>https://podminky.urs.cz/item/CS_URS_2024_01/764511622</t>
  </si>
  <si>
    <t>764511643</t>
  </si>
  <si>
    <t>Kotlík oválný (trychtýřový) pro podokapní žlaby z Pz s povrchovou úpravou 330/120 mm</t>
  </si>
  <si>
    <t>2032311766</t>
  </si>
  <si>
    <t>Žlab podokapní z pozinkovaného plechu s povrchovou úpravou včetně háků a čel kotlík oválný (trychtýřový), rš žlabu/průměr svodu 330/120 mm</t>
  </si>
  <si>
    <t>https://podminky.urs.cz/item/CS_URS_2024_01/764511643</t>
  </si>
  <si>
    <t>764518623</t>
  </si>
  <si>
    <t>Svody kruhové včetně objímek, kolen, odskoků z Pz s povrchovou úpravou průměru 120 mm</t>
  </si>
  <si>
    <t>552111106</t>
  </si>
  <si>
    <t>Svod z pozinkovaného plechu s upraveným povrchem včetně objímek, kolen a odskoků kruhový, průměru 120 mm</t>
  </si>
  <si>
    <t>https://podminky.urs.cz/item/CS_URS_2024_01/764518623</t>
  </si>
  <si>
    <t>KL11</t>
  </si>
  <si>
    <t>8,7</t>
  </si>
  <si>
    <t>KL12</t>
  </si>
  <si>
    <t>8,3*2</t>
  </si>
  <si>
    <t>KL13</t>
  </si>
  <si>
    <t>0,8</t>
  </si>
  <si>
    <t>998764202</t>
  </si>
  <si>
    <t>Přesun hmot procentní pro konstrukce klempířské v objektech v přes 6 do 12 m</t>
  </si>
  <si>
    <t>-1659001967</t>
  </si>
  <si>
    <t>Přesun hmot pro konstrukce klempířské stanovený procentní sazbou (%) z ceny vodorovná dopravní vzdálenost do 50 m s užitím mechanizace v objektech výšky přes 6 do 12 m</t>
  </si>
  <si>
    <t>https://podminky.urs.cz/item/CS_URS_2024_01/998764202</t>
  </si>
  <si>
    <t>765</t>
  </si>
  <si>
    <t>Krytina skládaná</t>
  </si>
  <si>
    <t>765191021</t>
  </si>
  <si>
    <t>Montáž pojistné hydroizolační nebo parotěsné fólie kladené ve sklonu přes 20° s lepenými spoji na krokve</t>
  </si>
  <si>
    <t>369481106</t>
  </si>
  <si>
    <t>Montáž pojistné hydroizolační nebo parotěsné fólie kladené ve sklonu přes 20° s lepenými přesahy na krokve</t>
  </si>
  <si>
    <t>https://podminky.urs.cz/item/CS_URS_2024_01/765191021</t>
  </si>
  <si>
    <t>28329036</t>
  </si>
  <si>
    <t>fólie kontaktní difuzně propustná pro doplňkovou hydroizolační vrstvu, třívrstvá mikroporézní PP 150g/m2 s integrovanou samolepící páskou</t>
  </si>
  <si>
    <t>-2040570053</t>
  </si>
  <si>
    <t>244*1,1 'Přepočtené koeficientem množství</t>
  </si>
  <si>
    <t>765191031</t>
  </si>
  <si>
    <t>Lepení těsnících pásků pod kontralatě</t>
  </si>
  <si>
    <t>-936887954</t>
  </si>
  <si>
    <t>Montáž pojistné hydroizolační nebo parotěsné fólie lepení těsnících pásků pod kontralatě</t>
  </si>
  <si>
    <t>https://podminky.urs.cz/item/CS_URS_2024_01/765191031</t>
  </si>
  <si>
    <t>28329303</t>
  </si>
  <si>
    <t>páska těsnící jednostranně lepící butylkaučuková pod kontralatě š 50mm</t>
  </si>
  <si>
    <t>362120526</t>
  </si>
  <si>
    <t>610*1,1 'Přepočtené koeficientem množství</t>
  </si>
  <si>
    <t>765192001</t>
  </si>
  <si>
    <t>Nouzové (provizorní) zakrytí střechy plachtou</t>
  </si>
  <si>
    <t>956488785</t>
  </si>
  <si>
    <t>Nouzové zakrytí střechy plachtou</t>
  </si>
  <si>
    <t>https://podminky.urs.cz/item/CS_URS_2024_01/765192001</t>
  </si>
  <si>
    <t>998765202</t>
  </si>
  <si>
    <t>Přesun hmot procentní pro krytiny skládané v objektech v přes 6 do 12 m</t>
  </si>
  <si>
    <t>-1518903604</t>
  </si>
  <si>
    <t>Přesun hmot pro krytiny skládané stanovený procentní sazbou (%) z ceny vodorovná dopravní vzdálenost do 50 m základní v objektech výšky přes 6 do 12 m</t>
  </si>
  <si>
    <t>https://podminky.urs.cz/item/CS_URS_2024_01/998765202</t>
  </si>
  <si>
    <t>767851104</t>
  </si>
  <si>
    <t>Montáž lávek komínových - kompletní celé lávky</t>
  </si>
  <si>
    <t>2049972675</t>
  </si>
  <si>
    <t>Montáž komínových lávek kompletní celé lávky</t>
  </si>
  <si>
    <t>https://podminky.urs.cz/item/CS_URS_2024_01/767851104</t>
  </si>
  <si>
    <t>55344680</t>
  </si>
  <si>
    <t>lávka komínová 250x1000mm</t>
  </si>
  <si>
    <t>-1008118065</t>
  </si>
  <si>
    <t>55344690</t>
  </si>
  <si>
    <t>spojka lávky komínové sada 2 kusy</t>
  </si>
  <si>
    <t>sada</t>
  </si>
  <si>
    <t>-20864901</t>
  </si>
  <si>
    <t>55344688</t>
  </si>
  <si>
    <t>šroub k lávce komínová sada 4 kusy</t>
  </si>
  <si>
    <t>1798407060</t>
  </si>
  <si>
    <t>767881128</t>
  </si>
  <si>
    <t>Montáž bodů záchytného systému do dřevěných trámových konstrukcí sevřením, kotvením</t>
  </si>
  <si>
    <t>893932295</t>
  </si>
  <si>
    <t>Montáž záchytného systému proti pádu bodů samostatných nebo v systému s poddajným kotvícím vedením do dřevěných trámových konstrukcí sevřením, kotvení svrchní, objímkou</t>
  </si>
  <si>
    <t>https://podminky.urs.cz/item/CS_URS_2024_01/767881128</t>
  </si>
  <si>
    <t>70921373</t>
  </si>
  <si>
    <t>kotvicí bod pro konstrukce z dřevěných nosných trámů s bedněním pomocí 16ti samořezných šroubů dl 600mm</t>
  </si>
  <si>
    <t>967486726</t>
  </si>
  <si>
    <t>998767202</t>
  </si>
  <si>
    <t>Přesun hmot procentní pro zámečnické konstrukce v objektech v přes 6 do 12 m</t>
  </si>
  <si>
    <t>458573000</t>
  </si>
  <si>
    <t>Přesun hmot pro zámečnické konstrukce stanovený procentní sazbou (%) z ceny vodorovná dopravní vzdálenost do 50 m základní v objektech výšky přes 6 do 12 m</t>
  </si>
  <si>
    <t>https://podminky.urs.cz/item/CS_URS_2024_01/998767202</t>
  </si>
  <si>
    <t>04 - Stavební úpravy domu vč společných prostor</t>
  </si>
  <si>
    <t>310236251</t>
  </si>
  <si>
    <t>Zazdívka otvorů pl přes 0,0225 do 0,09 m2 ve zdivu nadzákladovém cihlami pálenými tl přes 300 do 450 mm</t>
  </si>
  <si>
    <t>535814829</t>
  </si>
  <si>
    <t>Zazdívka otvorů ve zdivu nadzákladovém cihlami pálenými plochy přes 0,0225 m2 do 0,09 m2, ve zdi tl. přes 300 do 450 mm</t>
  </si>
  <si>
    <t>https://podminky.urs.cz/item/CS_URS_2024_01/310236251</t>
  </si>
  <si>
    <t>otvory gamata atd</t>
  </si>
  <si>
    <t>2*8</t>
  </si>
  <si>
    <t>310238211</t>
  </si>
  <si>
    <t>Zazdívka otvorů pl přes 0,25 do 1 m2 ve zdivu nadzákladovém cihlami pálenými na MVC</t>
  </si>
  <si>
    <t>-1714970641</t>
  </si>
  <si>
    <t>Zazdívka otvorů ve zdivu nadzákladovém cihlami pálenými plochy přes 0,25 m2 do 1 m2 na maltu vápenocementovou</t>
  </si>
  <si>
    <t>https://podminky.urs.cz/item/CS_URS_2024_01/310238211</t>
  </si>
  <si>
    <t>okno 1000x500</t>
  </si>
  <si>
    <t>1*0,5*0,45*4</t>
  </si>
  <si>
    <t>okno 700x600</t>
  </si>
  <si>
    <t>0,7*0,6*0,45*4</t>
  </si>
  <si>
    <t>0,9*2,1*0,45*4</t>
  </si>
  <si>
    <t>317944321</t>
  </si>
  <si>
    <t>Válcované nosníky do č.12 dodatečně osazované do připravených otvorů</t>
  </si>
  <si>
    <t>-814358788</t>
  </si>
  <si>
    <t>Válcované nosníky dodatečně osazované do připravených otvorů bez zazdění hlav do č. 12</t>
  </si>
  <si>
    <t>https://podminky.urs.cz/item/CS_URS_2024_01/317944321</t>
  </si>
  <si>
    <t>okno 1300 obyvak</t>
  </si>
  <si>
    <t>0,00594*1,7*3*4</t>
  </si>
  <si>
    <t>okno 1200 kou</t>
  </si>
  <si>
    <t>0,00594*1,5*3*4</t>
  </si>
  <si>
    <t>0,00834*1,3*3*4</t>
  </si>
  <si>
    <t>346244381</t>
  </si>
  <si>
    <t>Plentování jednostranné v do 200 mm válcovaných nosníků cihlami</t>
  </si>
  <si>
    <t>-295200197</t>
  </si>
  <si>
    <t>Plentování ocelových válcovaných nosníků jednostranné cihlami na maltu, výška stojiny do 200 mm</t>
  </si>
  <si>
    <t>https://podminky.urs.cz/item/CS_URS_2024_01/346244381</t>
  </si>
  <si>
    <t>1,7*0,75*4</t>
  </si>
  <si>
    <t>1,5*0,75*4</t>
  </si>
  <si>
    <t>1,3*0,75*4</t>
  </si>
  <si>
    <t>611321145</t>
  </si>
  <si>
    <t>Vápenocementová omítka štuková dvouvrstvá vnitřních schodišťových konstrukcí nanášená ručně</t>
  </si>
  <si>
    <t>-1841751303</t>
  </si>
  <si>
    <t>Omítka vápenocementová vnitřních ploch nanášená ručně dvouvrstvá, tloušťky jádrové omítky do 10 mm a tloušťky štuku do 3 mm štuková schodišťových konstrukcí stropů, stěn, ramen nebo nosníků</t>
  </si>
  <si>
    <t>https://podminky.urs.cz/item/CS_URS_2024_01/611321145</t>
  </si>
  <si>
    <t>scho prostor</t>
  </si>
  <si>
    <t>14*9,5</t>
  </si>
  <si>
    <t>strop půda</t>
  </si>
  <si>
    <t>2,2*1,5</t>
  </si>
  <si>
    <t>611321195</t>
  </si>
  <si>
    <t>Příplatek k vápenocementové omítce schodišťových konstrukcí za každých dalších 5 mm tloušťky ručně</t>
  </si>
  <si>
    <t>-1650362725</t>
  </si>
  <si>
    <t>Omítka vápenocementová vnitřních ploch nanášená ručně Příplatek k cenám za každých dalších i započatých 5 mm tloušťky omítky přes 10 mm schodišťových konstrukcí</t>
  </si>
  <si>
    <t>https://podminky.urs.cz/item/CS_URS_2024_01/611321195</t>
  </si>
  <si>
    <t>136,3*2 'Přepočtené koeficientem množství</t>
  </si>
  <si>
    <t>612142001</t>
  </si>
  <si>
    <t>Pletivo sklovláknité vnitřních stěn vtlačené do tmelu</t>
  </si>
  <si>
    <t>323211811</t>
  </si>
  <si>
    <t>Pletivo vnitřních ploch v ploše nebo pruzích, na plném podkladu sklovláknité vtlačené do tmelu včetně tmelu stěn</t>
  </si>
  <si>
    <t>https://podminky.urs.cz/item/CS_URS_2024_01/612142001</t>
  </si>
  <si>
    <t>136,3</t>
  </si>
  <si>
    <t>949111122</t>
  </si>
  <si>
    <t>Montáž lešení lehkého kozového trubkového ve schodišti v přes 1,5 do 3,5 m</t>
  </si>
  <si>
    <t>1803221468</t>
  </si>
  <si>
    <t>Lešení lehké kozové trubkové ve schodišti o výšce lešeňové podlahy přes 1,5 do 3,5 m montáž</t>
  </si>
  <si>
    <t>https://podminky.urs.cz/item/CS_URS_2024_01/949111122</t>
  </si>
  <si>
    <t>949111222</t>
  </si>
  <si>
    <t>Příplatek k lešení lehkému kozovému trubkovému ve schodišti v přes 1,5 do 3,5 m za každý den použití</t>
  </si>
  <si>
    <t>-1417436154</t>
  </si>
  <si>
    <t>Lešení lehké kozové trubkové ve schodišti o výšce lešeňové podlahy přes 1,5 do 3,5 m příplatek k ceně za každý den použití</t>
  </si>
  <si>
    <t>https://podminky.urs.cz/item/CS_URS_2024_01/949111222</t>
  </si>
  <si>
    <t>2*30</t>
  </si>
  <si>
    <t>949121822</t>
  </si>
  <si>
    <t>Demontáž lešení lehkého kozového dílcového ve schodišti v přes 1,5 do 3,5 m</t>
  </si>
  <si>
    <t>1467396933</t>
  </si>
  <si>
    <t>Lešení lehké kozové dílcové ve schodišti o výšce lešeňové podlahy přes 1,5 do 3,5 m demontáž</t>
  </si>
  <si>
    <t>https://podminky.urs.cz/item/CS_URS_2024_01/949121822</t>
  </si>
  <si>
    <t>998011002</t>
  </si>
  <si>
    <t>Přesun hmot pro budovy zděné v přes 6 do 12 m</t>
  </si>
  <si>
    <t>1871732541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</si>
  <si>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</si>
  <si>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https://podminky.urs.cz/item/CS_URS_2024_01/998011002</t>
  </si>
  <si>
    <t>766660021</t>
  </si>
  <si>
    <t>Montáž dveřních křídel otvíravých jednokřídlových š do 0,8 m požárních do ocelové zárubně</t>
  </si>
  <si>
    <t>-1063009096</t>
  </si>
  <si>
    <t>Montáž dveřních křídel dřevěných nebo plastových otevíravých do ocelové zárubně protipožárních jednokřídlových, šířky do 800 mm</t>
  </si>
  <si>
    <t>https://podminky.urs.cz/item/CS_URS_2024_01/766660021</t>
  </si>
  <si>
    <t>D08+09+10</t>
  </si>
  <si>
    <t>61165339</t>
  </si>
  <si>
    <t>dveře jednokřídlé dřevotřískové protipožární EI (EW) 30 D3 povrch lakovaný plné 800x1970-2100mm</t>
  </si>
  <si>
    <t>-50007223</t>
  </si>
  <si>
    <t>766660729</t>
  </si>
  <si>
    <t>Montáž dveřního interiérového kování - štítku s klikou</t>
  </si>
  <si>
    <t>27880759</t>
  </si>
  <si>
    <t>Montáž dveřních doplňků dveřního kování interiérového štítku s klikou</t>
  </si>
  <si>
    <t>https://podminky.urs.cz/item/CS_URS_2024_01/766660729</t>
  </si>
  <si>
    <t>54914129</t>
  </si>
  <si>
    <t>kování bezpečnostní klika/klika RC2</t>
  </si>
  <si>
    <t>2068133208</t>
  </si>
  <si>
    <t>998766202</t>
  </si>
  <si>
    <t>Přesun hmot procentní pro kce truhlářské v objektech v přes 6 do 12 m</t>
  </si>
  <si>
    <t>76193810</t>
  </si>
  <si>
    <t>Přesun hmot pro konstrukce truhlářské stanovený procentní sazbou (%) z ceny vodorovná dopravní vzdálenost do 50 m základní v objektech výšky přes 6 do 12 m</t>
  </si>
  <si>
    <t>https://podminky.urs.cz/item/CS_URS_2024_01/998766202</t>
  </si>
  <si>
    <t>784181109</t>
  </si>
  <si>
    <t>Základní akrylátová jednonásobná bezbarvá penetrace podkladu na schodišti podlaží v přes 3,80 do 5,00 m</t>
  </si>
  <si>
    <t>-578786444</t>
  </si>
  <si>
    <t>Penetrace podkladu jednonásobná základní akrylátová bezbarvá na schodišti o výšce podlaží přes 3,80 do 5,00 m</t>
  </si>
  <si>
    <t>https://podminky.urs.cz/item/CS_URS_2024_01/784181109</t>
  </si>
  <si>
    <t>13,8*6,5</t>
  </si>
  <si>
    <t>strop</t>
  </si>
  <si>
    <t>10,2</t>
  </si>
  <si>
    <t>784211109</t>
  </si>
  <si>
    <t>Dvojnásobné bílé malby ze směsí za mokra výborně oděruvzdorných na schodišti v přes 3,80 do 5,00 m</t>
  </si>
  <si>
    <t>-2095924524</t>
  </si>
  <si>
    <t>Malby z malířských směsí oděruvzdorných za mokra dvojnásobné, bílé za mokra oděruvzdorné výborně na schodišti o výšce podlaží přes 3,80 do 5,00 m</t>
  </si>
  <si>
    <t>https://podminky.urs.cz/item/CS_URS_2024_01/784211109</t>
  </si>
  <si>
    <t>05 - Rekonstrukce čtyř bytů</t>
  </si>
  <si>
    <t xml:space="preserve">    713 - Izolace tepelné</t>
  </si>
  <si>
    <t xml:space="preserve">    763 - Konstrukce suché výstavby</t>
  </si>
  <si>
    <t xml:space="preserve">    771 - Podlahy z dlaždic</t>
  </si>
  <si>
    <t xml:space="preserve">    775 - Podlahy skládané</t>
  </si>
  <si>
    <t xml:space="preserve">    781 - Dokončovací práce - obklady</t>
  </si>
  <si>
    <t>346244354</t>
  </si>
  <si>
    <t>Obezdívka koupelnových van ploch rovných tl 100 mm z pórobetonových přesných tvárnic</t>
  </si>
  <si>
    <t>1588672039</t>
  </si>
  <si>
    <t>Obezdívka koupelnových van ploch rovných z přesných pórobetonových tvárnic, na tenké maltové lože, tl. 100 mm</t>
  </si>
  <si>
    <t>https://podminky.urs.cz/item/CS_URS_2024_01/346244354</t>
  </si>
  <si>
    <t>1,8*0,8*4</t>
  </si>
  <si>
    <t>612135101</t>
  </si>
  <si>
    <t>Hrubá výplň rýh ve stěnách maltou jakékoli šířky rýhy</t>
  </si>
  <si>
    <t>368084615</t>
  </si>
  <si>
    <t>Hrubá výplň rýh maltou jakékoli šířky rýhy ve stěnách</t>
  </si>
  <si>
    <t>https://podminky.urs.cz/item/CS_URS_2024_01/612135101</t>
  </si>
  <si>
    <t>54*4*0,3</t>
  </si>
  <si>
    <t>468551166</t>
  </si>
  <si>
    <t>576,72</t>
  </si>
  <si>
    <t>612325225</t>
  </si>
  <si>
    <t>Vápenocementová štuková omítka malých ploch přes 1 do 4 m2 na stěnách</t>
  </si>
  <si>
    <t>-2138777276</t>
  </si>
  <si>
    <t>Vápenocementová omítka jednotlivých malých ploch štuková na stěnách, plochy jednotlivě přes 1,0 do 4 m2</t>
  </si>
  <si>
    <t>https://podminky.urs.cz/item/CS_URS_2024_01/612325225</t>
  </si>
  <si>
    <t>stáv dveře do bytu</t>
  </si>
  <si>
    <t>2*2*2</t>
  </si>
  <si>
    <t>612325302</t>
  </si>
  <si>
    <t>Vápenocementová štuková omítka ostění nebo nadpraží</t>
  </si>
  <si>
    <t>-23470040</t>
  </si>
  <si>
    <t>Vápenocementová omítka ostění nebo nadpraží štuková</t>
  </si>
  <si>
    <t>https://podminky.urs.cz/item/CS_URS_2024_01/612325302</t>
  </si>
  <si>
    <t>dveře vstup</t>
  </si>
  <si>
    <t>(2,1+1,3+2,1)*0,3</t>
  </si>
  <si>
    <t>okna chodba</t>
  </si>
  <si>
    <t>(1,15+0,9+1,15)*0,3*2</t>
  </si>
  <si>
    <t>okna sklep</t>
  </si>
  <si>
    <t>(0,25+0,8+0,25)*0,3*4</t>
  </si>
  <si>
    <t>(0,25+0,6+0,25)*0,3*10</t>
  </si>
  <si>
    <t>612341121</t>
  </si>
  <si>
    <t>Sádrová nebo vápenosádrová omítka hladká jednovrstvá vnitřních stěn nanášená ručně</t>
  </si>
  <si>
    <t>-1638189478</t>
  </si>
  <si>
    <t>Omítka sádrová nebo vápenosádrová vnitřních ploch nanášená ručně jednovrstvá, tloušťky do 10 mm hladká svislých konstrukcí stěn</t>
  </si>
  <si>
    <t>https://podminky.urs.cz/item/CS_URS_2024_01/612341121</t>
  </si>
  <si>
    <t>byty cihelné zdivo</t>
  </si>
  <si>
    <t>26,7*2,7*4</t>
  </si>
  <si>
    <t>612341131</t>
  </si>
  <si>
    <t>Sádrový štuk vnitřních stěn tloušťky do 3 mm</t>
  </si>
  <si>
    <t>2058790205</t>
  </si>
  <si>
    <t>Sádrový štuk vnitřních ploch tloušťky do 3 mm svislých konstrukcí stěn</t>
  </si>
  <si>
    <t>https://podminky.urs.cz/item/CS_URS_2024_01/612341131</t>
  </si>
  <si>
    <t>612341191</t>
  </si>
  <si>
    <t>Příplatek k sádrové omítce vnitřních stěn za každých dalších 5 mm tloušťky ručně</t>
  </si>
  <si>
    <t>1016187192</t>
  </si>
  <si>
    <t>Omítka sádrová nebo vápenosádrová vnitřních ploch nanášená ručně Příplatek k cenám za každých dalších i započatých 5 mm tloušťky omítky přes 10 mm stěn</t>
  </si>
  <si>
    <t>https://podminky.urs.cz/item/CS_URS_2024_01/612341191</t>
  </si>
  <si>
    <t>576,72*2 'Přepočtené koeficientem množství</t>
  </si>
  <si>
    <t>612345301</t>
  </si>
  <si>
    <t>Sádrová hladká omítka ostění nebo nadpraží</t>
  </si>
  <si>
    <t>236996935</t>
  </si>
  <si>
    <t>Sádrová nebo vápenosádrová omítka ostění nebo nadpraží hladká</t>
  </si>
  <si>
    <t>https://podminky.urs.cz/item/CS_URS_2024_01/612345301</t>
  </si>
  <si>
    <t>okna byty</t>
  </si>
  <si>
    <t>(1,4+1,3+1,4)*0,3*20</t>
  </si>
  <si>
    <t>(0,9+1,2+0,9)*0,3*4</t>
  </si>
  <si>
    <t>(2,1+1+2,1)*0,45*4</t>
  </si>
  <si>
    <t>622143003</t>
  </si>
  <si>
    <t>Montáž omítkových plastových nebo pozinkovaných rohových profilů</t>
  </si>
  <si>
    <t>-729279723</t>
  </si>
  <si>
    <t>Montáž omítkových profilů plastových, pozinkovaných nebo dřevěných upevněných vtlačením do podkladní vrstvy nebo přibitím rohových s tkaninou</t>
  </si>
  <si>
    <t>https://podminky.urs.cz/item/CS_URS_2024_01/622143003</t>
  </si>
  <si>
    <t>O1</t>
  </si>
  <si>
    <t>(1,4+1,3+1,4)*20</t>
  </si>
  <si>
    <t>O2</t>
  </si>
  <si>
    <t>(0,9+1,2+0,9)*4</t>
  </si>
  <si>
    <t>O3</t>
  </si>
  <si>
    <t>(1,15+0,9+1,15)*2</t>
  </si>
  <si>
    <t>55343023</t>
  </si>
  <si>
    <t>profil rohový Pz s kulatou hlavou pro vnitřní omítky tl 15mm</t>
  </si>
  <si>
    <t>1208645359</t>
  </si>
  <si>
    <t>100,4*1,05 'Přepočtené koeficientem množství</t>
  </si>
  <si>
    <t>622143004</t>
  </si>
  <si>
    <t>Montáž omítkových samolepících začišťovacích profilů pro spojení s okenním rámem</t>
  </si>
  <si>
    <t>1292183726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</si>
  <si>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</si>
  <si>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https://podminky.urs.cz/item/CS_URS_2024_01/622143004</t>
  </si>
  <si>
    <t>dveře průchod</t>
  </si>
  <si>
    <t>(2,1+1+2,1)*2*4</t>
  </si>
  <si>
    <t>59051516</t>
  </si>
  <si>
    <t>profil začišťovací PVC pro ostění vnitřních omítek</t>
  </si>
  <si>
    <t>-1720785957</t>
  </si>
  <si>
    <t>41,6*1,05 'Přepočtené koeficientem množství</t>
  </si>
  <si>
    <t>631311114</t>
  </si>
  <si>
    <t>Mazanina tl přes 50 do 80 mm z betonu prostého bez zvýšených nároků na prostředí tř. C 16/20</t>
  </si>
  <si>
    <t>-1436348756</t>
  </si>
  <si>
    <t>Mazanina z betonu prostého bez zvýšených nároků na prostředí tl. přes 50 do 80 mm tř. C 16/20</t>
  </si>
  <si>
    <t>https://podminky.urs.cz/item/CS_URS_2024_01/631311114</t>
  </si>
  <si>
    <t>631319011</t>
  </si>
  <si>
    <t>Příplatek k mazanině tl přes 50 do 80 mm za přehlazení povrchu</t>
  </si>
  <si>
    <t>-1857404409</t>
  </si>
  <si>
    <t>Příplatek k cenám mazanin za úpravu povrchu mazaniny přehlazením, mazanina tl. přes 50 do 80 mm</t>
  </si>
  <si>
    <t>https://podminky.urs.cz/item/CS_URS_2024_01/631319011</t>
  </si>
  <si>
    <t>631319195</t>
  </si>
  <si>
    <t>Příplatek k mazanině tl přes 50 do 80 mm za plochu do 5 m2</t>
  </si>
  <si>
    <t>-1372976206</t>
  </si>
  <si>
    <t>Příplatek k cenám mazanin za malou plochu do 5 m2 jednotlivě mazanina tl. přes 50 do 80 mm</t>
  </si>
  <si>
    <t>https://podminky.urs.cz/item/CS_URS_2024_01/631319195</t>
  </si>
  <si>
    <t>631362021</t>
  </si>
  <si>
    <t>Výztuž mazanin svařovanými sítěmi Kari</t>
  </si>
  <si>
    <t>1094128656</t>
  </si>
  <si>
    <t>Výztuž mazanin ze svařovaných sítí z drátů typu KARI</t>
  </si>
  <si>
    <t>https://podminky.urs.cz/item/CS_URS_2024_01/631362021</t>
  </si>
  <si>
    <t>8*0,01*4</t>
  </si>
  <si>
    <t>632441114</t>
  </si>
  <si>
    <t>Potěr anhydritový samonivelační tl přes 40 do 50 mm ze suchých směsí</t>
  </si>
  <si>
    <t>1050112830</t>
  </si>
  <si>
    <t>Potěr anhydritový samonivelační ze suchých směsí tlouštky přes 40 do 50 mm</t>
  </si>
  <si>
    <t>https://podminky.urs.cz/item/CS_URS_2024_01/632441114</t>
  </si>
  <si>
    <t>38+38</t>
  </si>
  <si>
    <t>30+30</t>
  </si>
  <si>
    <t>632481213</t>
  </si>
  <si>
    <t>Separační vrstva z PE fólie</t>
  </si>
  <si>
    <t>1094239728</t>
  </si>
  <si>
    <t>Separační vrstva k oddělení podlahových vrstev z polyetylénové fólie</t>
  </si>
  <si>
    <t>https://podminky.urs.cz/item/CS_URS_2024_01/632481213</t>
  </si>
  <si>
    <t>8*4</t>
  </si>
  <si>
    <t>304*1,1 'Přepočtené koeficientem množství</t>
  </si>
  <si>
    <t>949101111</t>
  </si>
  <si>
    <t>Lešení pomocné pro objekty pozemních staveb s lešeňovou podlahou v do 1,9 m zatížení do 150 kg/m2</t>
  </si>
  <si>
    <t>1657779444</t>
  </si>
  <si>
    <t>Lešení pomocné pracovní pro objekty pozemních staveb pro zatížení do 150 kg/m2, o výšce lešeňové podlahy do 1,9 m</t>
  </si>
  <si>
    <t>https://podminky.urs.cz/item/CS_URS_2024_01/949101111</t>
  </si>
  <si>
    <t>154+154</t>
  </si>
  <si>
    <t>260755983</t>
  </si>
  <si>
    <t>142</t>
  </si>
  <si>
    <t>953845113</t>
  </si>
  <si>
    <t>Vyvložkování stávajícího komínového tělesa nerezovými vložkami pevnými D přes 130 do 160 mm v 3 m</t>
  </si>
  <si>
    <t>1419893456</t>
  </si>
  <si>
    <t>Vyvložkování stávajících komínových nebo větracích průduchů nerezovými vložkami pevnými, včetně ukončení komínu komínového tělesa výšky 3 m světlý průměr vložky přes 130 m do 160 mm</t>
  </si>
  <si>
    <t>https://podminky.urs.cz/item/CS_URS_2024_01/953845113</t>
  </si>
  <si>
    <t>953845123</t>
  </si>
  <si>
    <t>Příplatek k vyvložkování komínového průduchu nerezovými vložkami pevnými D přes 130 do 160 mm ZKD 1 m výšky</t>
  </si>
  <si>
    <t>675085483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</si>
  <si>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130 m do 160 mm</t>
  </si>
  <si>
    <t>https://podminky.urs.cz/item/CS_URS_2024_01/953845123</t>
  </si>
  <si>
    <t>2*7</t>
  </si>
  <si>
    <t>2*3,5</t>
  </si>
  <si>
    <t>977331111</t>
  </si>
  <si>
    <t>Frézování hloubky do 10 mm komínového průduchu z cihel plných pálených</t>
  </si>
  <si>
    <t>2073530677</t>
  </si>
  <si>
    <t>Zvětšení komínového průduchu frézováním zdiva z cihel plných pálených maximální hloubky frézování do 10 mm</t>
  </si>
  <si>
    <t>https://podminky.urs.cz/item/CS_URS_2024_01/977331111</t>
  </si>
  <si>
    <t>997013152</t>
  </si>
  <si>
    <t>Vnitrostaveništní doprava suti a vybouraných hmot pro budovy v přes 6 do 9 m s omezením mechanizace</t>
  </si>
  <si>
    <t>303804584</t>
  </si>
  <si>
    <t>Vnitrostaveništní doprava suti a vybouraných hmot vodorovně do 50 m s naložením s omezením mechanizace pro budovy a haly výšky přes 6 do 9 m</t>
  </si>
  <si>
    <t>https://podminky.urs.cz/item/CS_URS_2024_01/997013152</t>
  </si>
  <si>
    <t>-1851654445</t>
  </si>
  <si>
    <t>1604522204</t>
  </si>
  <si>
    <t>0,721*14 'Přepočtené koeficientem množství</t>
  </si>
  <si>
    <t>997013631</t>
  </si>
  <si>
    <t>Poplatek za uložení na skládce (skládkovné) stavebního odpadu směsného kód odpadu 17 09 04</t>
  </si>
  <si>
    <t>446359434</t>
  </si>
  <si>
    <t>Poplatek za uložení stavebního odpadu na skládce (skládkovné) směsného stavebního a demoličního zatříděného do Katalogu odpadů pod kódem 17 09 04</t>
  </si>
  <si>
    <t>https://podminky.urs.cz/item/CS_URS_2024_01/997013631</t>
  </si>
  <si>
    <t>-2028878902</t>
  </si>
  <si>
    <t>713</t>
  </si>
  <si>
    <t>Izolace tepelné</t>
  </si>
  <si>
    <t>713121111</t>
  </si>
  <si>
    <t>Montáž izolace tepelné podlah volně kladenými rohožemi, pásy, dílci, deskami 1 vrstva</t>
  </si>
  <si>
    <t>-1732742048</t>
  </si>
  <si>
    <t>Montáž tepelné izolace podlah rohožemi, pásy, deskami, dílci, bloky (izolační materiál ve specifikaci) kladenými volně jednovrstvá</t>
  </si>
  <si>
    <t>https://podminky.urs.cz/item/CS_URS_2024_01/713121111</t>
  </si>
  <si>
    <t>63151437</t>
  </si>
  <si>
    <t>deska tepelně izolační minerální plovoucích podlah λ=0,036-0,037 tl 50mm</t>
  </si>
  <si>
    <t>1688187820</t>
  </si>
  <si>
    <t>136*1,05 'Přepočtené koeficientem množství</t>
  </si>
  <si>
    <t>998713212</t>
  </si>
  <si>
    <t>Přesun hmot procentní pro izolace tepelné s omezením mechanizace v objektech v přes 6 do 12 m</t>
  </si>
  <si>
    <t>-1034814573</t>
  </si>
  <si>
    <t>Přesun hmot pro izolace tepelné stanovený procentní sazbou (%) z ceny vodorovná dopravní vzdálenost do 50 m s omezením mechanizace v objektech výšky přes 6 m do 12 m</t>
  </si>
  <si>
    <t>https://podminky.urs.cz/item/CS_URS_2024_01/998713212</t>
  </si>
  <si>
    <t>763</t>
  </si>
  <si>
    <t>Konstrukce suché výstavby</t>
  </si>
  <si>
    <t>763111314</t>
  </si>
  <si>
    <t>SDK příčka tl 100 mm profil CW+UW 75 desky 1xA 12,5 s izolací EI 30 Rw do 45 dB</t>
  </si>
  <si>
    <t>-814089330</t>
  </si>
  <si>
    <t>Příčka ze sádrokartonových desek s nosnou konstrukcí z jednoduchých ocelových profilů UW, CW jednoduše opláštěná deskou standardní A tl. 12,5 mm, příčka tl. 100 mm, profil 75, s izolací, EI 30, Rw do 45 dB</t>
  </si>
  <si>
    <t>https://podminky.urs.cz/item/CS_URS_2024_01/763111314</t>
  </si>
  <si>
    <t>M102 M110 M202 M210</t>
  </si>
  <si>
    <t>3,7*2,9*4</t>
  </si>
  <si>
    <t>-0,8*2*4</t>
  </si>
  <si>
    <t>M106 114 206 214</t>
  </si>
  <si>
    <t>1,35*2,9*4</t>
  </si>
  <si>
    <t>M107 115 207 215</t>
  </si>
  <si>
    <t>(3,5+2,6)*2,9*4</t>
  </si>
  <si>
    <t>763111333</t>
  </si>
  <si>
    <t>SDK příčka tl 100 mm profil CW+UW 75 desky 1xH2 12,5 s izolací EI 30 Rw do 45 dB</t>
  </si>
  <si>
    <t>-868355189</t>
  </si>
  <si>
    <t>Příčka ze sádrokartonových desek s nosnou konstrukcí z jednoduchých ocelových profilů UW, CW jednoduše opláštěná deskou impregnovanou H2 tl. 12,5 mm, příčka tl. 100 mm, profil 75, s izolací, EI 30, Rw do 45 dB</t>
  </si>
  <si>
    <t>https://podminky.urs.cz/item/CS_URS_2024_01/763111333</t>
  </si>
  <si>
    <t>(4,2+3,2)*2,9*4</t>
  </si>
  <si>
    <t>-0,7*2*8</t>
  </si>
  <si>
    <t>763111361</t>
  </si>
  <si>
    <t>SDK příčka tl 100 mm profil CW+UW 75 desky 1x akustická 12,5 s izolací EI 45 Rw do 50 dB</t>
  </si>
  <si>
    <t>-2144985229</t>
  </si>
  <si>
    <t>Příčka ze sádrokartonových desek s nosnou konstrukcí z jednoduchých ocelových profilů UW, CW jednoduše opláštěná deskou akustickou tl. 12,5 mm s izolací, EI 45, příčka tl. 100 mm, profil 75, Rw do 50 dB</t>
  </si>
  <si>
    <t>https://podminky.urs.cz/item/CS_URS_2024_01/763111361</t>
  </si>
  <si>
    <t>komory</t>
  </si>
  <si>
    <t>4,5*2,9*4</t>
  </si>
  <si>
    <t>-0,7*2*4</t>
  </si>
  <si>
    <t>763111712</t>
  </si>
  <si>
    <t>SDK příčka kluzné napojení ke stropu</t>
  </si>
  <si>
    <t>1608789844</t>
  </si>
  <si>
    <t>Příčka ze sádrokartonových desek ostatní konstrukce a práce na příčkách ze sádrokartonových desek kluzné napojení příčky ke stropu</t>
  </si>
  <si>
    <t>https://podminky.urs.cz/item/CS_URS_2024_01/763111712</t>
  </si>
  <si>
    <t>(3,8+6,2+1,2)*4</t>
  </si>
  <si>
    <t>7,3*4</t>
  </si>
  <si>
    <t>4,5*4</t>
  </si>
  <si>
    <t>763111717</t>
  </si>
  <si>
    <t>SDK příčka základní penetrační nátěr (oboustranně)</t>
  </si>
  <si>
    <t>326391884</t>
  </si>
  <si>
    <t>Příčka ze sádrokartonových desek ostatní konstrukce a práce na příčkách ze sádrokartonových desek základní penetrační nátěr (oboustranný)</t>
  </si>
  <si>
    <t>https://podminky.urs.cz/item/CS_URS_2024_01/763111717</t>
  </si>
  <si>
    <t>110,14*2</t>
  </si>
  <si>
    <t>74,64*2</t>
  </si>
  <si>
    <t>46,6*2</t>
  </si>
  <si>
    <t>763121590</t>
  </si>
  <si>
    <t>SDK stěna předsazená pro osazení závěsného WC tl 150 - 250 mm profil CW+UW 50 desky 2xH2 12,5 bez TI</t>
  </si>
  <si>
    <t>-1600811984</t>
  </si>
  <si>
    <t>Stěna předsazená ze sádrokartonových desek pro osazení závěsného WC s nosnou konstrukcí z ocelových profilů CW, UW dvojitě opláštěná deskami impregnovanými H2 tl. 2x12,5 mm bez izolace, stěna tl. 150 - 250 mm, profil 50</t>
  </si>
  <si>
    <t>https://podminky.urs.cz/item/CS_URS_2024_01/763121590</t>
  </si>
  <si>
    <t>wc</t>
  </si>
  <si>
    <t>0,9*2,9*4</t>
  </si>
  <si>
    <t>763131411</t>
  </si>
  <si>
    <t>SDK podhled desky 1xA 12,5 bez izolace dvouvrstvá spodní kce profil CD+UD</t>
  </si>
  <si>
    <t>-14323082</t>
  </si>
  <si>
    <t>Podhled ze sádrokartonových desek dvouvrstvá zavěšená spodní konstrukce z ocelových profilů CD, UD jednoduše opláštěná deskou standardní A, tl. 12,5 mm, bez izolace</t>
  </si>
  <si>
    <t>https://podminky.urs.cz/item/CS_URS_2024_01/763131411</t>
  </si>
  <si>
    <t>763131451</t>
  </si>
  <si>
    <t>SDK podhled deska 1xH2 12,5 bez izolace dvouvrstvá spodní kce profil CD+UD</t>
  </si>
  <si>
    <t>1209166724</t>
  </si>
  <si>
    <t>Podhled ze sádrokartonových desek dvouvrstvá zavěšená spodní konstrukce z ocelových profilů CD, UD jednoduše opláštěná deskou impregnovanou H2, tl. 12,5 mm, bez izolace</t>
  </si>
  <si>
    <t>https://podminky.urs.cz/item/CS_URS_2024_01/763131451</t>
  </si>
  <si>
    <t>763164511</t>
  </si>
  <si>
    <t>SDK obklad kcí tvaru L š do 0,4 m desky 1xA 12,5</t>
  </si>
  <si>
    <t>-173275525</t>
  </si>
  <si>
    <t>Obklad konstrukcí sádrokartonovými deskami včetně ochranných úhelníků ve tvaru L rozvinuté šíře do 0,4 m, opláštěný deskou standardní A, tl. 12,5 mm</t>
  </si>
  <si>
    <t>https://podminky.urs.cz/item/CS_URS_2024_01/763164511</t>
  </si>
  <si>
    <t>2,9*4</t>
  </si>
  <si>
    <t>763181411</t>
  </si>
  <si>
    <t>Ztužující výplň otvoru pro dveře s CW a UW profilem pro příčky do 2,60 m</t>
  </si>
  <si>
    <t>-716530911</t>
  </si>
  <si>
    <t>Výplně otvorů konstrukcí ze sádrokartonových desek ztužující výplň otvoru pro dveře s CW a UW profilem, výšky příčky do 2,60 m</t>
  </si>
  <si>
    <t>https://podminky.urs.cz/item/CS_URS_2024_01/763181411</t>
  </si>
  <si>
    <t>6*4</t>
  </si>
  <si>
    <t>998763412</t>
  </si>
  <si>
    <t>Přesun hmot procentní pro konstrukce montované z desek s omezením mechanizace v objektech v přes 6 do 12 m</t>
  </si>
  <si>
    <t>-1644555640</t>
  </si>
  <si>
    <t>Přesun hmot pro konstrukce montované z desek sádrokartonových, sádrovláknitých, cementovláknitých nebo cementových stanovený procentní sazbou (%) z ceny vodorovná dopravní vzdálenost do 50 m s omezením mechanizace v objektech výšky přes 6 do 12 m</t>
  </si>
  <si>
    <t>https://podminky.urs.cz/item/CS_URS_2024_01/998763412</t>
  </si>
  <si>
    <t>766660022</t>
  </si>
  <si>
    <t>Montáž dveřních křídel otvíravých jednokřídlových š přes 0,8 m požárních do ocelové zárubně</t>
  </si>
  <si>
    <t>-2146125421</t>
  </si>
  <si>
    <t>Montáž dveřních křídel dřevěných nebo plastových otevíravých do ocelové zárubně protipožárních jednokřídlových, šířky přes 800 mm</t>
  </si>
  <si>
    <t>https://podminky.urs.cz/item/CS_URS_2024_01/766660022</t>
  </si>
  <si>
    <t>D02+03</t>
  </si>
  <si>
    <t>61165340</t>
  </si>
  <si>
    <t>dveře jednokřídlé dřevotřískové protipožární EI (EW) 30 D3 povrch lakovaný plné 900x1970-2100mm</t>
  </si>
  <si>
    <t>-1149745565</t>
  </si>
  <si>
    <t>766660171</t>
  </si>
  <si>
    <t>Montáž dveřních křídel otvíravých jednokřídlových š do 0,8 m do obložkové zárubně</t>
  </si>
  <si>
    <t>783471850</t>
  </si>
  <si>
    <t>Montáž dveřních křídel dřevěných nebo plastových otevíravých do obložkové zárubně povrchově upravených jednokřídlových, šířky do 800 mm</t>
  </si>
  <si>
    <t>https://podminky.urs.cz/item/CS_URS_2024_01/766660171</t>
  </si>
  <si>
    <t>D04-07</t>
  </si>
  <si>
    <t>6+6+6+6</t>
  </si>
  <si>
    <t>61162073</t>
  </si>
  <si>
    <t>dveře jednokřídlé voštinové povrch laminátový plné 700x1970-2100mm</t>
  </si>
  <si>
    <t>-1881677704</t>
  </si>
  <si>
    <t>D04+05</t>
  </si>
  <si>
    <t>6+6</t>
  </si>
  <si>
    <t>61162074</t>
  </si>
  <si>
    <t>dveře jednokřídlé voštinové povrch laminátový plné 800x1970-2100mm</t>
  </si>
  <si>
    <t>1709466117</t>
  </si>
  <si>
    <t>D06+07</t>
  </si>
  <si>
    <t>-469860303</t>
  </si>
  <si>
    <t>54914127</t>
  </si>
  <si>
    <t>kování rozetové spodní pro dozický klíč</t>
  </si>
  <si>
    <t>-1230291426</t>
  </si>
  <si>
    <t>766660731</t>
  </si>
  <si>
    <t>Montáž dveřního bezpečnostního kování - zámku</t>
  </si>
  <si>
    <t>1312997054</t>
  </si>
  <si>
    <t>Montáž dveřních doplňků dveřního kování bezpečnostního zámku</t>
  </si>
  <si>
    <t>https://podminky.urs.cz/item/CS_URS_2024_01/766660731</t>
  </si>
  <si>
    <t>54924010</t>
  </si>
  <si>
    <t>zámek zadlabací protipožární rozteč 90x55,5mm</t>
  </si>
  <si>
    <t>-1301755401</t>
  </si>
  <si>
    <t>766682111</t>
  </si>
  <si>
    <t>Montáž zárubní obložkových pro dveře jednokřídlové tl stěny do 170 mm</t>
  </si>
  <si>
    <t>772484238</t>
  </si>
  <si>
    <t>Montáž zárubní dřevěných nebo plastových obložkových, pro dveře jednokřídlové, tloušťky stěny do 170 mm</t>
  </si>
  <si>
    <t>https://podminky.urs.cz/item/CS_URS_2024_01/766682111</t>
  </si>
  <si>
    <t>61182307</t>
  </si>
  <si>
    <t>zárubeň jednokřídlá obložková s laminátovým povrchem tl stěny 60-150mm rozměru 600-1100/1970, 2100mm</t>
  </si>
  <si>
    <t>291947496</t>
  </si>
  <si>
    <t>766001</t>
  </si>
  <si>
    <t>Kuchyňská linka včetně spotřebičů</t>
  </si>
  <si>
    <t>ks</t>
  </si>
  <si>
    <t>-851562715</t>
  </si>
  <si>
    <t>712245670</t>
  </si>
  <si>
    <t>771</t>
  </si>
  <si>
    <t>Podlahy z dlaždic</t>
  </si>
  <si>
    <t>771111011</t>
  </si>
  <si>
    <t>Vysátí podkladu před pokládkou dlažby</t>
  </si>
  <si>
    <t>358464372</t>
  </si>
  <si>
    <t>Příprava podkladu před provedením dlažby vysátí podlah</t>
  </si>
  <si>
    <t>https://podminky.urs.cz/item/CS_URS_2024_01/771111011</t>
  </si>
  <si>
    <t>58</t>
  </si>
  <si>
    <t>771121011</t>
  </si>
  <si>
    <t>Nátěr penetrační na podlahu</t>
  </si>
  <si>
    <t>-2069746128</t>
  </si>
  <si>
    <t>Příprava podkladu před provedením dlažby nátěr penetrační na podlahu</t>
  </si>
  <si>
    <t>https://podminky.urs.cz/item/CS_URS_2024_01/771121011</t>
  </si>
  <si>
    <t>59</t>
  </si>
  <si>
    <t>771151012</t>
  </si>
  <si>
    <t>Samonivelační stěrka podlah pevnosti 20 MPa tl přes 3 do 5 mm</t>
  </si>
  <si>
    <t>752831463</t>
  </si>
  <si>
    <t>Příprava podkladu před provedením dlažby samonivelační stěrka min.pevnosti 20 MPa, tloušťky přes 3 do 5 mm</t>
  </si>
  <si>
    <t>https://podminky.urs.cz/item/CS_URS_2024_01/771151012</t>
  </si>
  <si>
    <t>(5,5+1,8)*4</t>
  </si>
  <si>
    <t>60</t>
  </si>
  <si>
    <t>771161012</t>
  </si>
  <si>
    <t>Montáž profilu dilatační spáry koutové bez izolace dlažeb</t>
  </si>
  <si>
    <t>255137026</t>
  </si>
  <si>
    <t>Příprava podkladu před provedením dlažby montáž profilu dilatační spáry koutové (při styku podlahy se stěnou)</t>
  </si>
  <si>
    <t>https://podminky.urs.cz/item/CS_URS_2024_01/771161012</t>
  </si>
  <si>
    <t>(9,9+5,6)*4</t>
  </si>
  <si>
    <t>61</t>
  </si>
  <si>
    <t>24551523</t>
  </si>
  <si>
    <t>profil spárový výplňový D 20mm</t>
  </si>
  <si>
    <t>1579064887</t>
  </si>
  <si>
    <t>62*1,1 'Přepočtené koeficientem množství</t>
  </si>
  <si>
    <t>62</t>
  </si>
  <si>
    <t>771574224</t>
  </si>
  <si>
    <t>Montáž podlah keramických reliéfních nebo z dekorů lepených cementovým flexibilním lepidlem přes 12 do 19 ks/m2</t>
  </si>
  <si>
    <t>-1676451083</t>
  </si>
  <si>
    <t>Montáž podlah z dlaždic keramických lepených cementovým flexibilním lepidlem reliéfních nebo z dekorů, tloušťky do 10 mm přes 12 do 19 ks/m2</t>
  </si>
  <si>
    <t>https://podminky.urs.cz/item/CS_URS_2024_01/771574224</t>
  </si>
  <si>
    <t>63</t>
  </si>
  <si>
    <t>59761132</t>
  </si>
  <si>
    <t>dlažba keramická slinutá mrazuvzdorná R10/A povrch reliéfní/matný tl do 10mm přes 9 do 12ks/m2</t>
  </si>
  <si>
    <t>-509170187</t>
  </si>
  <si>
    <t>29,2*1,1 'Přepočtené koeficientem množství</t>
  </si>
  <si>
    <t>64</t>
  </si>
  <si>
    <t>771577111</t>
  </si>
  <si>
    <t>Příplatek k montáži podlah keramických lepených cementovým flexibilním lepidlem za plochu do 5 m2</t>
  </si>
  <si>
    <t>872810116</t>
  </si>
  <si>
    <t>Montáž podlah z dlaždic keramických lepených cementovým flexibilním lepidlem Příplatek k cenám za plochu do 5 m2 jednotlivě</t>
  </si>
  <si>
    <t>https://podminky.urs.cz/item/CS_URS_2024_01/771577111</t>
  </si>
  <si>
    <t>65</t>
  </si>
  <si>
    <t>771577112</t>
  </si>
  <si>
    <t>Příplatek k montáži podlah keramických lepených cementovým flexibilním lepidlem za omezený prostor</t>
  </si>
  <si>
    <t>-1881144673</t>
  </si>
  <si>
    <t>Montáž podlah z dlaždic keramických lepených cementovým flexibilním lepidlem Příplatek k cenám za podlahy v omezeném prostoru</t>
  </si>
  <si>
    <t>https://podminky.urs.cz/item/CS_URS_2024_01/771577112</t>
  </si>
  <si>
    <t>66</t>
  </si>
  <si>
    <t>771577114</t>
  </si>
  <si>
    <t>Příplatek k montáži podlah keramických lepených flexibilním lepidlem za spárování tmelem dvousložkovým</t>
  </si>
  <si>
    <t>CS ÚRS 2020 02</t>
  </si>
  <si>
    <t>1894709035</t>
  </si>
  <si>
    <t>Montáž podlah z dlaždic keramických lepených flexibilním lepidlem Příplatek k cenám za dvousložkový spárovací tmel</t>
  </si>
  <si>
    <t>67</t>
  </si>
  <si>
    <t>771591112</t>
  </si>
  <si>
    <t>Izolace pod dlažbu nátěrem nebo stěrkou ve dvou vrstvách</t>
  </si>
  <si>
    <t>-678872051</t>
  </si>
  <si>
    <t>Izolace podlahy pod dlažbu nátěrem nebo stěrkou ve dvou vrstvách</t>
  </si>
  <si>
    <t>https://podminky.urs.cz/item/CS_URS_2024_01/771591112</t>
  </si>
  <si>
    <t>771591115</t>
  </si>
  <si>
    <t>Podlahy spárování silikonem</t>
  </si>
  <si>
    <t>799605874</t>
  </si>
  <si>
    <t>Podlahy - dokončovací práce spárování silikonem</t>
  </si>
  <si>
    <t>https://podminky.urs.cz/item/CS_URS_2024_01/771591115</t>
  </si>
  <si>
    <t>69</t>
  </si>
  <si>
    <t>771592011</t>
  </si>
  <si>
    <t>Čištění vnitřních ploch podlah nebo schodišť po položení dlažby chemickými prostředky</t>
  </si>
  <si>
    <t>-748573006</t>
  </si>
  <si>
    <t>Čištění vnitřních ploch po položení dlažby podlah nebo schodišť chemickými prostředky</t>
  </si>
  <si>
    <t>https://podminky.urs.cz/item/CS_URS_2024_01/771592011</t>
  </si>
  <si>
    <t>70</t>
  </si>
  <si>
    <t>998771212</t>
  </si>
  <si>
    <t>Přesun hmot procentní pro podlahy z dlaždic s omezením mechanizace v objektech v přes 6 do 12 m</t>
  </si>
  <si>
    <t>14831834</t>
  </si>
  <si>
    <t>Přesun hmot pro podlahy z dlaždic stanovený procentní sazbou (%) z ceny vodorovná dopravní vzdálenost do 50 m s omezením mechanizace v objektech výšky přes 6 do 12 m</t>
  </si>
  <si>
    <t>https://podminky.urs.cz/item/CS_URS_2024_01/998771212</t>
  </si>
  <si>
    <t>775</t>
  </si>
  <si>
    <t>Podlahy skládané</t>
  </si>
  <si>
    <t>71</t>
  </si>
  <si>
    <t>775413115</t>
  </si>
  <si>
    <t>Montáž podlahové lišty ze dřeva tvrdého nebo měkkého lepené</t>
  </si>
  <si>
    <t>1337527027</t>
  </si>
  <si>
    <t>Montáž podlahového soklíku nebo lišty obvodové (soklové) dřevěné bez základního nátěru lišty ze dřeva tvrdého nebo měkkého, v přírodní barvě lepené</t>
  </si>
  <si>
    <t>https://podminky.urs.cz/item/CS_URS_2024_01/775413115</t>
  </si>
  <si>
    <t>(9,8+5,6+26,6+16,5+11,9+10,1)*4</t>
  </si>
  <si>
    <t>72</t>
  </si>
  <si>
    <t>61418102</t>
  </si>
  <si>
    <t>lišta podlahová dřevěná buk 8x35mm</t>
  </si>
  <si>
    <t>-125144784</t>
  </si>
  <si>
    <t>322*1,05 'Přepočtené koeficientem množství</t>
  </si>
  <si>
    <t>73</t>
  </si>
  <si>
    <t>775541161</t>
  </si>
  <si>
    <t>Montáž podlah plovoucích ze zaklapávacích vinylových lamel</t>
  </si>
  <si>
    <t>-413939454</t>
  </si>
  <si>
    <t>Montáž podlah plovoucích z velkoplošných lamel vinylových na dřevovláknité nebo kompozitní desce, spojovaných zaklapnutím na zámek</t>
  </si>
  <si>
    <t>https://podminky.urs.cz/item/CS_URS_2024_01/775541161</t>
  </si>
  <si>
    <t>68*4</t>
  </si>
  <si>
    <t>74</t>
  </si>
  <si>
    <t>28411064</t>
  </si>
  <si>
    <t>dílce vinylové plovoucí na P+D, tl 4,5mm, nášlapná vrstva 0,30mm, úprava PUR, zátěž 23/31, R10, hořlavost Cfl-s1, podložka kompozitní</t>
  </si>
  <si>
    <t>-980391730</t>
  </si>
  <si>
    <t>272*1,1 'Přepočtené koeficientem množství</t>
  </si>
  <si>
    <t>75</t>
  </si>
  <si>
    <t>775591191</t>
  </si>
  <si>
    <t>Montáž podložky vyrovnávací a tlumící pro plovoucí podlahy</t>
  </si>
  <si>
    <t>-1751590658</t>
  </si>
  <si>
    <t>Ostatní prvky pro plovoucí podlahy montáž podložky vyrovnávací a tlumící</t>
  </si>
  <si>
    <t>https://podminky.urs.cz/item/CS_URS_2024_01/775591191</t>
  </si>
  <si>
    <t>76</t>
  </si>
  <si>
    <t>61155354</t>
  </si>
  <si>
    <t>podložka izolační z pěnového PE 5mm</t>
  </si>
  <si>
    <t>1213388607</t>
  </si>
  <si>
    <t>77</t>
  </si>
  <si>
    <t>998775212</t>
  </si>
  <si>
    <t>Přesun hmot procentní pro podlahy skládané s omezením mechanizace v objektech v přes 6 do 12 m</t>
  </si>
  <si>
    <t>1746243228</t>
  </si>
  <si>
    <t>Přesun hmot pro podlahy skládané stanovený procentní sazbou (%) z ceny vodorovná dopravní vzdálenost do 50 m s omezením mechanizace v objektech výšky přes 6 do 12 m</t>
  </si>
  <si>
    <t>https://podminky.urs.cz/item/CS_URS_2024_01/998775212</t>
  </si>
  <si>
    <t>781</t>
  </si>
  <si>
    <t>Dokončovací práce - obklady</t>
  </si>
  <si>
    <t>78</t>
  </si>
  <si>
    <t>781121011</t>
  </si>
  <si>
    <t>Nátěr penetrační na stěnu</t>
  </si>
  <si>
    <t>2113155009</t>
  </si>
  <si>
    <t>Příprava podkladu před provedením obkladu nátěr penetrační na stěnu</t>
  </si>
  <si>
    <t>https://podminky.urs.cz/item/CS_URS_2024_01/781121011</t>
  </si>
  <si>
    <t>79</t>
  </si>
  <si>
    <t>781131112</t>
  </si>
  <si>
    <t>Izolace pod obklad nátěrem nebo stěrkou ve dvou vrstvách</t>
  </si>
  <si>
    <t>-1783497709</t>
  </si>
  <si>
    <t>Izolace stěny pod obklad izolace nátěrem nebo stěrkou ve dvou vrstvách</t>
  </si>
  <si>
    <t>https://podminky.urs.cz/item/CS_URS_2024_01/781131112</t>
  </si>
  <si>
    <t>okolo vany</t>
  </si>
  <si>
    <t>3,8*2*4</t>
  </si>
  <si>
    <t>80</t>
  </si>
  <si>
    <t>781151031</t>
  </si>
  <si>
    <t>Celoplošné vyrovnání podkladu stěrkou tl 3 mm</t>
  </si>
  <si>
    <t>1929220700</t>
  </si>
  <si>
    <t>Příprava podkladu před provedením obkladu celoplošné vyrovnání podkladu stěrkou, tloušťky 3 mm</t>
  </si>
  <si>
    <t>https://podminky.urs.cz/item/CS_URS_2024_01/781151031</t>
  </si>
  <si>
    <t>81</t>
  </si>
  <si>
    <t>781161021</t>
  </si>
  <si>
    <t>Montáž profilu ukončujícího rohového nebo vanového</t>
  </si>
  <si>
    <t>1832550231</t>
  </si>
  <si>
    <t>Příprava podkladu před provedením obkladu montáž profilu ukončujícího profilu rohového, vanového</t>
  </si>
  <si>
    <t>https://podminky.urs.cz/item/CS_URS_2024_01/781161021</t>
  </si>
  <si>
    <t>82</t>
  </si>
  <si>
    <t>59054122</t>
  </si>
  <si>
    <t>profil ukončovací pro vnější hrany obkladů hliník matně eloxovaný 8x2500mm</t>
  </si>
  <si>
    <t>-1606720605</t>
  </si>
  <si>
    <t>62*1,05 'Přepočtené koeficientem množství</t>
  </si>
  <si>
    <t>83</t>
  </si>
  <si>
    <t>781474113</t>
  </si>
  <si>
    <t>Montáž obkladů keramických hladkých lepených cementovým flexibilním lepidlem přes 12 do 19 ks/m2</t>
  </si>
  <si>
    <t>532736510</t>
  </si>
  <si>
    <t>Montáž keramických obkladů stěn lepených cementovým flexibilním lepidlem hladkých přes 12 do 19 ks/m2</t>
  </si>
  <si>
    <t>https://podminky.urs.cz/item/CS_URS_2024_01/781474113</t>
  </si>
  <si>
    <t>(9,9+5,6)*2*4</t>
  </si>
  <si>
    <t>-0,7*2*2*4</t>
  </si>
  <si>
    <t>kuch lin</t>
  </si>
  <si>
    <t>5,2*1*4</t>
  </si>
  <si>
    <t>84</t>
  </si>
  <si>
    <t>59761701</t>
  </si>
  <si>
    <t>obklad keramický nemrazuvzdorný povrch hladký/lesklý tl do 10mm přes 12 do 19ks/m2</t>
  </si>
  <si>
    <t>-1788360131</t>
  </si>
  <si>
    <t>133,6*1,1 'Přepočtené koeficientem množství</t>
  </si>
  <si>
    <t>85</t>
  </si>
  <si>
    <t>781495211</t>
  </si>
  <si>
    <t>Čištění vnitřních ploch stěn po provedení obkladu chemickými prostředky</t>
  </si>
  <si>
    <t>-199688826</t>
  </si>
  <si>
    <t>Čištění vnitřních ploch po provedení obkladu stěn chemickými prostředky</t>
  </si>
  <si>
    <t>https://podminky.urs.cz/item/CS_URS_2024_01/781495211</t>
  </si>
  <si>
    <t>86</t>
  </si>
  <si>
    <t>998781212</t>
  </si>
  <si>
    <t>Přesun hmot procentní pro obklady keramické s omezením mechanizace v objektech v přes 6 do 12 m</t>
  </si>
  <si>
    <t>-441575697</t>
  </si>
  <si>
    <t>Přesun hmot pro obklady keramické stanovený procentní sazbou (%) z ceny vodorovná dopravní vzdálenost do 50 m s omezením mechanizace v objektech výšky přes 6 do 12 m</t>
  </si>
  <si>
    <t>https://podminky.urs.cz/item/CS_URS_2024_01/998781212</t>
  </si>
  <si>
    <t>87</t>
  </si>
  <si>
    <t>784171101</t>
  </si>
  <si>
    <t>Zakrytí vnitřních podlah včetně pozdějšího odkrytí</t>
  </si>
  <si>
    <t>137050995</t>
  </si>
  <si>
    <t>Zakrytí nemalovaných ploch (materiál ve specifikaci) včetně pozdějšího odkrytí podlah</t>
  </si>
  <si>
    <t>https://podminky.urs.cz/item/CS_URS_2024_01/784171101</t>
  </si>
  <si>
    <t>88</t>
  </si>
  <si>
    <t>58124844</t>
  </si>
  <si>
    <t>fólie pro malířské potřeby zakrývací tl 25µ 4x5m</t>
  </si>
  <si>
    <t>1992350002</t>
  </si>
  <si>
    <t>272*1,15 'Přepočtené koeficientem množství</t>
  </si>
  <si>
    <t>89</t>
  </si>
  <si>
    <t>-1467704048</t>
  </si>
  <si>
    <t>90</t>
  </si>
  <si>
    <t>784221101</t>
  </si>
  <si>
    <t>Dvojnásobné bílé malby ze směsí za sucha dobře otěruvzdorných v místnostech do 3,80 m</t>
  </si>
  <si>
    <t>339763580</t>
  </si>
  <si>
    <t>Malby z malířských směsí otěruvzdorných za sucha dvojnásobné, bílé za sucha otěruvzdorné dobře v místnostech výšky do 3,80 m</t>
  </si>
  <si>
    <t>https://podminky.urs.cz/item/CS_URS_2024_01/784221101</t>
  </si>
  <si>
    <t>stěny cihla</t>
  </si>
  <si>
    <t>SDK</t>
  </si>
  <si>
    <t>(110,14+74,64+46,6)*2</t>
  </si>
  <si>
    <t>podhledy</t>
  </si>
  <si>
    <t>272+32</t>
  </si>
  <si>
    <t>06 - Zateplení obálky budovy</t>
  </si>
  <si>
    <t xml:space="preserve">      61 - Úprava povrchů vnitřních</t>
  </si>
  <si>
    <t xml:space="preserve">      94 - Lešení a stavební výtahy</t>
  </si>
  <si>
    <t xml:space="preserve">    751 - Vzduchotechnika</t>
  </si>
  <si>
    <t xml:space="preserve">    783 - Dokončovací práce - nátěry</t>
  </si>
  <si>
    <t>612315301</t>
  </si>
  <si>
    <t>Vápenná hladká omítka ostění nebo nadpraží</t>
  </si>
  <si>
    <t>-961634799</t>
  </si>
  <si>
    <t>Vápenná omítka ostění nebo nadpraží hladká</t>
  </si>
  <si>
    <t>https://podminky.urs.cz/item/CS_URS_2024_01/612315301</t>
  </si>
  <si>
    <t>(1,4+1,3+1,4)*20*0,2</t>
  </si>
  <si>
    <t>(0,9+1,2+0,9)*4*0,2</t>
  </si>
  <si>
    <t>(1,15+0,9+1,15)*0,2</t>
  </si>
  <si>
    <t>O5</t>
  </si>
  <si>
    <t>(0,3+0,8+0,3+0,3)*4*0,2</t>
  </si>
  <si>
    <t>O6</t>
  </si>
  <si>
    <t>(0,3+0,6+0,3+0,6)*10*0,2</t>
  </si>
  <si>
    <t>D1</t>
  </si>
  <si>
    <t>(2,1+1,3+2,1)*0,2</t>
  </si>
  <si>
    <t>621131121</t>
  </si>
  <si>
    <t>Penetrační nátěr vnějších podhledů nanášený ručně</t>
  </si>
  <si>
    <t>913479543</t>
  </si>
  <si>
    <t>Podkladní a spojovací vrstva vnějších omítaných ploch penetrace nanášená ručně podhledů</t>
  </si>
  <si>
    <t>https://podminky.urs.cz/item/CS_URS_2024_01/621131121</t>
  </si>
  <si>
    <t>římsa</t>
  </si>
  <si>
    <t>68*0,5</t>
  </si>
  <si>
    <t>stříška vstup</t>
  </si>
  <si>
    <t>2,2*0,5</t>
  </si>
  <si>
    <t>621142001</t>
  </si>
  <si>
    <t>Sklovláknité pletivo vnějších podhledů vtlačené do tmelu</t>
  </si>
  <si>
    <t>-898672948</t>
  </si>
  <si>
    <t>Pletivo vnějších ploch v ploše nebo pruzích, na plném podkladu sklovláknité vtlačené do tmelu podhledů</t>
  </si>
  <si>
    <t>https://podminky.urs.cz/item/CS_URS_2024_01/621142001</t>
  </si>
  <si>
    <t>621221011</t>
  </si>
  <si>
    <t>Montáž kontaktního zateplení vnějších podhledů lepením a mechanickým kotvením desek z minerální vlny s podélnou orientací do betonu a zdiva tl přes 40 do 80 mm</t>
  </si>
  <si>
    <t>1141547843</t>
  </si>
  <si>
    <t>Montáž kontaktního zateplení lepením a mechanickým kotvením z desek minerální vlny s podélnou orientací vláken nebo kombinovaných (dodávka ve specifikaci) na vnější podhledy, na podklad betonový nebo z lehčeného betonu, z tvárnic keramických nebo vápenopískových, tloušťky desek přes 40 do 80 mm</t>
  </si>
  <si>
    <t>https://podminky.urs.cz/item/CS_URS_2024_01/621221011</t>
  </si>
  <si>
    <t>63151520</t>
  </si>
  <si>
    <t>deska tepelně izolační minerální kontaktních fasád podélné vlákno tl 60mm</t>
  </si>
  <si>
    <t>-974838083</t>
  </si>
  <si>
    <t>1,1*1,1 'Přepočtené koeficientem množství</t>
  </si>
  <si>
    <t>621531022</t>
  </si>
  <si>
    <t>Tenkovrstvá silikonová zatíraná omítka zrnitost 2,0 mm vnějších podhledů</t>
  </si>
  <si>
    <t>-1585798547</t>
  </si>
  <si>
    <t>Omítka tenkovrstvá silikonová vnějších ploch probarvená bez penetrace zatíraná (škrábaná), zrnitost 2,0 mm podhledů</t>
  </si>
  <si>
    <t>https://podminky.urs.cz/item/CS_URS_2024_01/621531022</t>
  </si>
  <si>
    <t>1702559037</t>
  </si>
  <si>
    <t>sokl</t>
  </si>
  <si>
    <t>121</t>
  </si>
  <si>
    <t>fasada</t>
  </si>
  <si>
    <t>426,42+34,35</t>
  </si>
  <si>
    <t>(1,4+1,3+1,4)*20*0,35</t>
  </si>
  <si>
    <t>(0,9+1,2+0,9)*4*0,35</t>
  </si>
  <si>
    <t>(1,15+0,9+1,15)*2*0,35</t>
  </si>
  <si>
    <t>vstup</t>
  </si>
  <si>
    <t>(2,1+1,3+2,1)*0,35</t>
  </si>
  <si>
    <t>okna sokl</t>
  </si>
  <si>
    <t>(0,3+0,6+0,3+0,6)*10*0,35</t>
  </si>
  <si>
    <t>(0,3+0,8+0,3+0,8)*4*0,35</t>
  </si>
  <si>
    <t>622135011</t>
  </si>
  <si>
    <t>Vyrovnání podkladu vnějších stěn tmelem tl do 2 mm</t>
  </si>
  <si>
    <t>640061297</t>
  </si>
  <si>
    <t>Vyrovnání nerovností podkladu vnějších omítaných ploch tmelem, tloušťky do 2 mm stěn</t>
  </si>
  <si>
    <t>https://podminky.urs.cz/item/CS_URS_2024_01/622135011</t>
  </si>
  <si>
    <t>622135095</t>
  </si>
  <si>
    <t>Příplatek k vyrovnání vnějších stěn tmelem za každý dalších 1 mm tl</t>
  </si>
  <si>
    <t>-1146354009</t>
  </si>
  <si>
    <t>Vyrovnání nerovností podkladu vnějších omítaných ploch tmelem, tloušťky do 2 mm Příplatek k ceně za každý další 1 mm tloušťky podkladní vrstvy přes 2 mm tmelem stěn</t>
  </si>
  <si>
    <t>https://podminky.urs.cz/item/CS_URS_2024_01/622135095</t>
  </si>
  <si>
    <t>628,215*2 'Přepočtené koeficientem množství</t>
  </si>
  <si>
    <t>622142001</t>
  </si>
  <si>
    <t>Sklovláknité pletivo vnějších stěn vtlačené do tmelu</t>
  </si>
  <si>
    <t>410703460</t>
  </si>
  <si>
    <t>Pletivo vnějších ploch v ploše nebo pruzích, na plném podkladu sklovláknité vtlačené do tmelu stěn</t>
  </si>
  <si>
    <t>https://podminky.urs.cz/item/CS_URS_2024_01/622142001</t>
  </si>
  <si>
    <t>3,2*0,3</t>
  </si>
  <si>
    <t>-436221533</t>
  </si>
  <si>
    <t>(1,4+1,3+1,4+1,3)*20</t>
  </si>
  <si>
    <t>(0,9+1,2+0,9+1,2)*4</t>
  </si>
  <si>
    <t>(1,15+0,9+1,15+0,9)*2</t>
  </si>
  <si>
    <t>(0,3+0,6+0,3+0,6)*10</t>
  </si>
  <si>
    <t>(0,3+0,6+0,3+0,6)*4</t>
  </si>
  <si>
    <t>59051476</t>
  </si>
  <si>
    <t>profil začišťovací PVC 9mm s výztužnou tkaninou pro ostění ETICS</t>
  </si>
  <si>
    <t>87838342</t>
  </si>
  <si>
    <t>(0,3+0,6+0,3)*10</t>
  </si>
  <si>
    <t>(0,3+0,8+0,3)*4</t>
  </si>
  <si>
    <t>118*1,1 'Přepočtené koeficientem množství</t>
  </si>
  <si>
    <t>59051510</t>
  </si>
  <si>
    <t>profil začišťovací s okapnicí PVC s výztužnou tkaninou pro nadpraží ETICS</t>
  </si>
  <si>
    <t>-236528675</t>
  </si>
  <si>
    <t>(1,3)*20</t>
  </si>
  <si>
    <t>(1,2)*4</t>
  </si>
  <si>
    <t>(0,9)*2</t>
  </si>
  <si>
    <t>(0,6)*10</t>
  </si>
  <si>
    <t>(0,8)*4</t>
  </si>
  <si>
    <t>41,8*1,1 'Přepočtené koeficientem množství</t>
  </si>
  <si>
    <t>622211021</t>
  </si>
  <si>
    <t>Montáž kontaktního zateplení vnějších stěn lepením a mechanickým kotvením polystyrénových desek do betonu a zdiva tl přes 80 do 120 mm</t>
  </si>
  <si>
    <t>723036774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</si>
  <si>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80 do 120 mm</t>
  </si>
  <si>
    <t>https://podminky.urs.cz/item/CS_URS_2024_01/622211021</t>
  </si>
  <si>
    <t>28376443</t>
  </si>
  <si>
    <t>deska XPS hrana rovná a strukturovaný povrch tl 100mm</t>
  </si>
  <si>
    <t>2096871098</t>
  </si>
  <si>
    <t>121*1,05 'Přepočtené koeficientem množství</t>
  </si>
  <si>
    <t>622211031</t>
  </si>
  <si>
    <t>Montáž kontaktního zateplení vnějších stěn lepením a mechanickým kotvením polystyrénových desek do betonu a zdiva tl přes 120 do 160 mm</t>
  </si>
  <si>
    <t>-227666324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</si>
  <si>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</si>
  <si>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https://podminky.urs.cz/item/CS_URS_2024_01/622211031</t>
  </si>
  <si>
    <t>28376044</t>
  </si>
  <si>
    <t>deska EPS grafitová fasádní tl 160mm</t>
  </si>
  <si>
    <t>-2011342794</t>
  </si>
  <si>
    <t>460,77*1,05 'Přepočtené koeficientem množství</t>
  </si>
  <si>
    <t>622212051</t>
  </si>
  <si>
    <t>Montáž kontaktního zateplení vnějšího ostění, nadpraží nebo parapetu hl. špalety do 400 mm lepením desek z polystyrenu tl do 40 mm</t>
  </si>
  <si>
    <t>1985624620</t>
  </si>
  <si>
    <t>Montáž kontaktního zateplení vnějšího ostění, nadpraží nebo parapetu lepením z polystyrenových desek (dodávka ve specifikaci) hloubky špalet přes 200 do 400 mm, tloušťky desek do 40 mm</t>
  </si>
  <si>
    <t>https://podminky.urs.cz/item/CS_URS_2024_01/622212051</t>
  </si>
  <si>
    <t>(2,1+1,3+2,1)</t>
  </si>
  <si>
    <t>28376031</t>
  </si>
  <si>
    <t>deska EPS grafitová fasádní tl 30mm</t>
  </si>
  <si>
    <t>-1663162033</t>
  </si>
  <si>
    <t>37,065*1,05 'Přepočtené koeficientem množství</t>
  </si>
  <si>
    <t>28376438</t>
  </si>
  <si>
    <t>deska XPS hrana rovná a strukturovaný povrch tl 30mm</t>
  </si>
  <si>
    <t>157807284</t>
  </si>
  <si>
    <t>okna parapety</t>
  </si>
  <si>
    <t>(1,4)*20*0,35</t>
  </si>
  <si>
    <t>(1,2)*4*0,35</t>
  </si>
  <si>
    <t>(0,9)*2*0,35</t>
  </si>
  <si>
    <t>12,11*1,05 'Přepočtené koeficientem množství</t>
  </si>
  <si>
    <t>1861948713</t>
  </si>
  <si>
    <t>(0,3+0,8+0,3+0,8)*4</t>
  </si>
  <si>
    <t>-2145297176</t>
  </si>
  <si>
    <t>9,38*1,05 'Přepočtené koeficientem množství</t>
  </si>
  <si>
    <t>622251101</t>
  </si>
  <si>
    <t>Příplatek k cenám kontaktního zateplení vnějších stěn za zápustnou montáž a použití tepelněizolačních zátek z polystyrenu</t>
  </si>
  <si>
    <t>576735331</t>
  </si>
  <si>
    <t>Montáž kontaktního zateplení lepením a mechanickým kotvením Příplatek k cenám za zápustnou montáž kotev s použitím tepelněizolačních zátek na vnější stěny z polystyrenu</t>
  </si>
  <si>
    <t>https://podminky.urs.cz/item/CS_URS_2024_01/622251101</t>
  </si>
  <si>
    <t>622252001</t>
  </si>
  <si>
    <t>Montáž profilů kontaktního zateplení připevněných mechanicky</t>
  </si>
  <si>
    <t>-127655845</t>
  </si>
  <si>
    <t>Montáž profilů kontaktního zateplení zakládacích soklových připevněných hmoždinkami</t>
  </si>
  <si>
    <t>https://podminky.urs.cz/item/CS_URS_2024_01/622252001</t>
  </si>
  <si>
    <t>59051653</t>
  </si>
  <si>
    <t>profil zakládací Al tl 0,7mm pro ETICS pro izolant tl 160mm</t>
  </si>
  <si>
    <t>-870578586</t>
  </si>
  <si>
    <t>67*1,1 'Přepočtené koeficientem množství</t>
  </si>
  <si>
    <t>622252002</t>
  </si>
  <si>
    <t>Montáž profilů kontaktního zateplení lepených</t>
  </si>
  <si>
    <t>-1147599004</t>
  </si>
  <si>
    <t>Montáž profilů kontaktního zateplení ostatních stěnových, dilatačních apod. lepených do tmelu</t>
  </si>
  <si>
    <t>https://podminky.urs.cz/item/CS_URS_2024_01/622252002</t>
  </si>
  <si>
    <t>(1,4+1,4)*20</t>
  </si>
  <si>
    <t>(1,15+1,15)*4</t>
  </si>
  <si>
    <t>(0,9+0,9)*2</t>
  </si>
  <si>
    <t>(0,3+0,3)*10</t>
  </si>
  <si>
    <t>(0,3+0,3)*4</t>
  </si>
  <si>
    <t>rohy</t>
  </si>
  <si>
    <t>8*8</t>
  </si>
  <si>
    <t>63127416</t>
  </si>
  <si>
    <t>profil rohový PVC 23x23mm s výztužnou tkaninou š 100mm pro ETICS</t>
  </si>
  <si>
    <t>1202203829</t>
  </si>
  <si>
    <t>141,2*1,1 'Přepočtené koeficientem množství</t>
  </si>
  <si>
    <t>622511112</t>
  </si>
  <si>
    <t>Tenkovrstvá akrylátová mozaiková střednězrnná omítka vnějších stěn</t>
  </si>
  <si>
    <t>-1811208858</t>
  </si>
  <si>
    <t>Omítka tenkovrstvá akrylátová vnějších ploch probarvená bez penetrace mozaiková střednězrnná stěn</t>
  </si>
  <si>
    <t>https://podminky.urs.cz/item/CS_URS_2024_01/622511112</t>
  </si>
  <si>
    <t>67*1</t>
  </si>
  <si>
    <t>622531022</t>
  </si>
  <si>
    <t>Tenkovrstvá silikonová zatíraná omítka zrnitost 2,0 mm vnějších stěn</t>
  </si>
  <si>
    <t>937747870</t>
  </si>
  <si>
    <t>Omítka tenkovrstvá silikonová vnějších ploch probarvená bez penetrace zatíraná (škrábaná), zrnitost 2,0 mm stěn</t>
  </si>
  <si>
    <t>https://podminky.urs.cz/item/CS_URS_2024_01/622531022</t>
  </si>
  <si>
    <t>629135102</t>
  </si>
  <si>
    <t>Vyrovnávací vrstva pod klempířské prvky z MC š přes 150 do 300 mm</t>
  </si>
  <si>
    <t>1286799914</t>
  </si>
  <si>
    <t>Vyrovnávací vrstva z cementové malty pod klempířskými prvky šířky přes 150 do 300 mm</t>
  </si>
  <si>
    <t>https://podminky.urs.cz/item/CS_URS_2024_01/629135102</t>
  </si>
  <si>
    <t>629991011</t>
  </si>
  <si>
    <t>Zakrytí výplní otvorů a svislých ploch fólií přilepenou lepící páskou</t>
  </si>
  <si>
    <t>984965472</t>
  </si>
  <si>
    <t>Zakrytí vnějších ploch před znečištěním včetně pozdějšího odkrytí výplní otvorů a svislých ploch fólií přilepenou lepící páskou</t>
  </si>
  <si>
    <t>https://podminky.urs.cz/item/CS_URS_2024_01/629991011</t>
  </si>
  <si>
    <t>1,3*1,4*20</t>
  </si>
  <si>
    <t>0,9*1,2*4</t>
  </si>
  <si>
    <t>1,15*0,9*2</t>
  </si>
  <si>
    <t>30580001</t>
  </si>
  <si>
    <t>629999011</t>
  </si>
  <si>
    <t>Příplatek k úpravám povrchů za provádění styku dvou barev nebo struktur na fasádě</t>
  </si>
  <si>
    <t>1130026776</t>
  </si>
  <si>
    <t>Příplatky k cenám úprav vnějších povrchů za zvýšenou pracnost při provádění styku dvou barev nebo struktur na fasádě</t>
  </si>
  <si>
    <t>https://podminky.urs.cz/item/CS_URS_2024_01/629999011</t>
  </si>
  <si>
    <t>pásy okolo oken</t>
  </si>
  <si>
    <t>5*20</t>
  </si>
  <si>
    <t>3,8*4</t>
  </si>
  <si>
    <t>4,1*2</t>
  </si>
  <si>
    <t>1897029417</t>
  </si>
  <si>
    <t>suteren</t>
  </si>
  <si>
    <t>-1751995762</t>
  </si>
  <si>
    <t>Úprava povrchů vnitřních</t>
  </si>
  <si>
    <t>1390708679</t>
  </si>
  <si>
    <t>žebra strop</t>
  </si>
  <si>
    <t>3,95*16*0,5</t>
  </si>
  <si>
    <t>3,9*16*0,5</t>
  </si>
  <si>
    <t>strop sklep</t>
  </si>
  <si>
    <t>35+73+35</t>
  </si>
  <si>
    <t>-646319611</t>
  </si>
  <si>
    <t>63141464</t>
  </si>
  <si>
    <t>-751346476</t>
  </si>
  <si>
    <t>62,8*1,1 'Přepočtené koeficientem množství</t>
  </si>
  <si>
    <t>621221021</t>
  </si>
  <si>
    <t>Montáž kontaktního zateplení vnějších podhledů lepením a mechanickým kotvením desek z minerální vlny s podélnou orientací do betonu a zdiva tl přes 80 do 120 mm</t>
  </si>
  <si>
    <t>-1801439167</t>
  </si>
  <si>
    <t>Montáž kontaktního zateplení lepením a mechanickým kotvením z desek minerální vlny s podélnou orientací vláken nebo kombinovaných (dodávka ve specifikaci) na vnější podhledy, na podklad betonový nebo z lehčeného betonu, z tvárnic keramických nebo vápenopískových, tloušťky desek přes 80 do 120 mm</t>
  </si>
  <si>
    <t>https://podminky.urs.cz/item/CS_URS_2024_01/621221021</t>
  </si>
  <si>
    <t>63152379</t>
  </si>
  <si>
    <t>deska tepelně izolační minerální kontaktních pro podhledy finální s povrchovou úpravou tl 100mm</t>
  </si>
  <si>
    <t>-1780785498</t>
  </si>
  <si>
    <t>143*1,05 'Přepočtené koeficientem množství</t>
  </si>
  <si>
    <t>94</t>
  </si>
  <si>
    <t>Lešení a stavební výtahy</t>
  </si>
  <si>
    <t>941111121</t>
  </si>
  <si>
    <t>Montáž lešení řadového trubkového lehkého s podlahami zatížení do 200 kg/m2 š od 0,9 do 1,2 m v do 10 m</t>
  </si>
  <si>
    <t>-1577573817</t>
  </si>
  <si>
    <t>Lešení řadové trubkové lehké pracovní s podlahami s provozním zatížením tř. 3 do 200 kg/m2 šířky tř. W09 od 0,9 do 1,2 m, výšky výšky do 10 m montáž</t>
  </si>
  <si>
    <t>https://podminky.urs.cz/item/CS_URS_2024_01/941111121</t>
  </si>
  <si>
    <t>86*9</t>
  </si>
  <si>
    <t>941111221</t>
  </si>
  <si>
    <t>Příplatek k lešení řadovému trubkovému lehkému s podlahami do 200 kg/m2 š od 0,9 do 1,2 m v 10 m za každý den použití</t>
  </si>
  <si>
    <t>1660452733</t>
  </si>
  <si>
    <t>Lešení řadové trubkové lehké pracovní s podlahami s provozním zatížením tř. 3 do 200 kg/m2 šířky tř. W09 od 0,9 do 1,2 m, výšky výšky do 10 m příplatek k ceně za každý den použití</t>
  </si>
  <si>
    <t>https://podminky.urs.cz/item/CS_URS_2024_01/941111221</t>
  </si>
  <si>
    <t>774*90</t>
  </si>
  <si>
    <t>941111821</t>
  </si>
  <si>
    <t>Demontáž lešení řadového trubkového lehkého s podlahami zatížení do 200 kg/m2 š od 0,9 do 1,2 m v do 10 m</t>
  </si>
  <si>
    <t>-1705182310</t>
  </si>
  <si>
    <t>Lešení řadové trubkové lehké pracovní s podlahami s provozním zatížením tř. 3 do 200 kg/m2 šířky tř. W09 od 0,9 do 1,2 m, výšky výšky do 10 m demontáž</t>
  </si>
  <si>
    <t>https://podminky.urs.cz/item/CS_URS_2024_01/941111821</t>
  </si>
  <si>
    <t>944511111</t>
  </si>
  <si>
    <t>Montáž ochranné sítě z textilie z umělých vláken</t>
  </si>
  <si>
    <t>1851622045</t>
  </si>
  <si>
    <t>Síť ochranná zavěšená na konstrukci lešení z textilie z umělých vláken montáž</t>
  </si>
  <si>
    <t>https://podminky.urs.cz/item/CS_URS_2024_01/944511111</t>
  </si>
  <si>
    <t>944511211</t>
  </si>
  <si>
    <t>Příplatek k ochranné síti za každý den použití</t>
  </si>
  <si>
    <t>-454506467</t>
  </si>
  <si>
    <t>Síť ochranná zavěšená na konstrukci lešení z textilie z umělých vláken příplatek k ceně za každý den použití</t>
  </si>
  <si>
    <t>https://podminky.urs.cz/item/CS_URS_2024_01/944511211</t>
  </si>
  <si>
    <t>944511811</t>
  </si>
  <si>
    <t>Demontáž ochranné sítě z textilie z umělých vláken</t>
  </si>
  <si>
    <t>-752188213</t>
  </si>
  <si>
    <t>Síť ochranná zavěšená na konstrukci lešení z textilie z umělých vláken demontáž</t>
  </si>
  <si>
    <t>https://podminky.urs.cz/item/CS_URS_2024_01/944511811</t>
  </si>
  <si>
    <t>944711113</t>
  </si>
  <si>
    <t>Montáž záchytné stříšky š přes 2 do 2,5 m</t>
  </si>
  <si>
    <t>-976176325</t>
  </si>
  <si>
    <t>Stříška záchytná zřizovaná současně s lehkým nebo těžkým lešením šířky přes 2,0 do 2,5 m montáž</t>
  </si>
  <si>
    <t>https://podminky.urs.cz/item/CS_URS_2024_01/944711113</t>
  </si>
  <si>
    <t>944711213</t>
  </si>
  <si>
    <t>Příplatek k záchytné stříšce š přes 2 do 2,5 m za každý den použití</t>
  </si>
  <si>
    <t>-1760563448</t>
  </si>
  <si>
    <t>Stříška záchytná zřizovaná současně s lehkým nebo těžkým lešením šířky přes 2,0 do 2,5 m příplatek k ceně za každý den použití</t>
  </si>
  <si>
    <t>https://podminky.urs.cz/item/CS_URS_2024_01/944711213</t>
  </si>
  <si>
    <t>3*90</t>
  </si>
  <si>
    <t>944711813</t>
  </si>
  <si>
    <t>Demontáž záchytné stříšky š přes 2 do 2,5 m</t>
  </si>
  <si>
    <t>-1183457481</t>
  </si>
  <si>
    <t>Stříška záchytná zřizovaná současně s lehkým nebo těžkým lešením šířky přes 2,0 do 2,5 m demontáž</t>
  </si>
  <si>
    <t>https://podminky.urs.cz/item/CS_URS_2024_01/944711813</t>
  </si>
  <si>
    <t>713111121</t>
  </si>
  <si>
    <t>Montáž izolace tepelné spodem stropů s uchycením drátem rohoží, pásů, dílců, desek</t>
  </si>
  <si>
    <t>-1046752186</t>
  </si>
  <si>
    <t>Montáž tepelné izolace stropů rohožemi, pásy, dílci, deskami, bloky (izolační materiál ve specifikaci) rovných spodem s uchycením (drátem, páskou apod.)</t>
  </si>
  <si>
    <t>https://podminky.urs.cz/item/CS_URS_2024_01/713111121</t>
  </si>
  <si>
    <t>podhled schodiště</t>
  </si>
  <si>
    <t>2,2*4</t>
  </si>
  <si>
    <t>63152100</t>
  </si>
  <si>
    <t>pás tepelně izolační univerzální tl 120mm</t>
  </si>
  <si>
    <t>1106377264</t>
  </si>
  <si>
    <t>8,8*2,05 'Přepočtené koeficientem množství</t>
  </si>
  <si>
    <t>713122112</t>
  </si>
  <si>
    <t>Parotěsná vrstva pro pochozí půdy svislá</t>
  </si>
  <si>
    <t>-2026315245</t>
  </si>
  <si>
    <t>Izolace pro pochozí půdy parotěsná vrstva na ploše svislé S</t>
  </si>
  <si>
    <t>https://podminky.urs.cz/item/CS_URS_2024_01/713122112</t>
  </si>
  <si>
    <t>762511247</t>
  </si>
  <si>
    <t>Podlahové kce podkladové z desek OSB tl 25 mm na sraz šroubovaných</t>
  </si>
  <si>
    <t>-1830708151</t>
  </si>
  <si>
    <t>Podlahové konstrukce podkladové z dřevoštěpkových desek OSB jednovrstvých šroubovaných na sraz, tloušťky desky 25 mm</t>
  </si>
  <si>
    <t>https://podminky.urs.cz/item/CS_URS_2024_01/762511247</t>
  </si>
  <si>
    <t>chodník na půdě</t>
  </si>
  <si>
    <t>713121121</t>
  </si>
  <si>
    <t>Montáž izolace tepelné podlah volně kladenými rohožemi, pásy, dílci, deskami 2 vrstvy</t>
  </si>
  <si>
    <t>1257644155</t>
  </si>
  <si>
    <t>Montáž tepelné izolace podlah rohožemi, pásy, deskami, dílci, bloky (izolační materiál ve specifikaci) kladenými volně dvouvrstvá</t>
  </si>
  <si>
    <t>https://podminky.urs.cz/item/CS_URS_2024_01/713121121</t>
  </si>
  <si>
    <t>půda podlaha</t>
  </si>
  <si>
    <t>156</t>
  </si>
  <si>
    <t>1,9*2,9</t>
  </si>
  <si>
    <t>63148104</t>
  </si>
  <si>
    <t>deska tepelně izolační minerální univerzální tl 100mm</t>
  </si>
  <si>
    <t>-1478853964</t>
  </si>
  <si>
    <t>161,51*2,1 'Přepočtené koeficientem množství</t>
  </si>
  <si>
    <t>713122111</t>
  </si>
  <si>
    <t>Parotěsná vrstva pro pochozí půdy vodorovná</t>
  </si>
  <si>
    <t>1209005647</t>
  </si>
  <si>
    <t>Izolace pro pochozí půdy parotěsná vrstva na ploše vodorovné V</t>
  </si>
  <si>
    <t>https://podminky.urs.cz/item/CS_URS_2024_01/713122111</t>
  </si>
  <si>
    <t>-1837901663</t>
  </si>
  <si>
    <t>751</t>
  </si>
  <si>
    <t>Vzduchotechnika</t>
  </si>
  <si>
    <t>751398021</t>
  </si>
  <si>
    <t>Montáž větrací mřížky stěnové do 0,040 m2</t>
  </si>
  <si>
    <t>-2007782454</t>
  </si>
  <si>
    <t>Montáž ostatních zařízení větrací mřížky stěnové, průřezu do 0,040 m2</t>
  </si>
  <si>
    <t>https://podminky.urs.cz/item/CS_URS_2024_01/751398021</t>
  </si>
  <si>
    <t>56245605</t>
  </si>
  <si>
    <t>mřížka větrací hranatá plast se žaluzií 200x200mm</t>
  </si>
  <si>
    <t>-1771078208</t>
  </si>
  <si>
    <t>751398851</t>
  </si>
  <si>
    <t>Demontáž protidešťové žaluzie nebo žaluziové klapky z potrubí čtyřhranného průřezu do 0,150 m2</t>
  </si>
  <si>
    <t>-1463342370</t>
  </si>
  <si>
    <t>Demontáž ostatních zařízení protidešťové žaluzie nebo žaluziové klapky z čtyřhranného potrubí, průřezu do 0,150 m2</t>
  </si>
  <si>
    <t>https://podminky.urs.cz/item/CS_URS_2024_01/751398851</t>
  </si>
  <si>
    <t>751525082</t>
  </si>
  <si>
    <t>Montáž potrubí plastového kruhového bez příruby D přes 100 do 200 mm</t>
  </si>
  <si>
    <t>-1783660723</t>
  </si>
  <si>
    <t>Montáž potrubí plastového kruhového bez příruby, průměru přes 100 do 200 mm</t>
  </si>
  <si>
    <t>https://podminky.urs.cz/item/CS_URS_2024_01/751525082</t>
  </si>
  <si>
    <t>0,6*4</t>
  </si>
  <si>
    <t>28619324</t>
  </si>
  <si>
    <t>trubka kanalizační PE-HD D 160mm</t>
  </si>
  <si>
    <t>-1505883131</t>
  </si>
  <si>
    <t>998751211</t>
  </si>
  <si>
    <t>Přesun hmot procentní pro vzduchotechniku s omezením mechanizace v objektech v do 12 m</t>
  </si>
  <si>
    <t>1140130087</t>
  </si>
  <si>
    <t>Přesun hmot pro vzduchotechniku stanovený procentní sazbou (%) z ceny vodorovná dopravní vzdálenost do 50 m s omezením mechanizace v objektech výšky do 12 m</t>
  </si>
  <si>
    <t>https://podminky.urs.cz/item/CS_URS_2024_01/998751211</t>
  </si>
  <si>
    <t>763161710</t>
  </si>
  <si>
    <t>SDK podkroví deska 1xA 12,5 bez TI dvouvrstvá spodní kce profil CD+UD na krokvových závěsech</t>
  </si>
  <si>
    <t>-138634715</t>
  </si>
  <si>
    <t>Podkroví ze sádrokartonových desek dvouvrstvá spodní konstrukce z ocelových profilů CD, UD na krokvových závěsech jednoduše opláštěná deskou standardní A, tl. 12,5 mm, bez TI</t>
  </si>
  <si>
    <t>https://podminky.urs.cz/item/CS_URS_2024_01/763161710</t>
  </si>
  <si>
    <t>-423684370</t>
  </si>
  <si>
    <t>764111641</t>
  </si>
  <si>
    <t>Krytina střechy rovné drážkováním ze svitků z Pz plechu s povrchovou úpravou do rš 670 mm sklonu do 30°</t>
  </si>
  <si>
    <t>-190416713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</si>
  <si>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</si>
  <si>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https://podminky.urs.cz/item/CS_URS_2024_01/764111641</t>
  </si>
  <si>
    <t>KL4</t>
  </si>
  <si>
    <t>2,4*1</t>
  </si>
  <si>
    <t>764216605</t>
  </si>
  <si>
    <t>Oplechování rovných parapetů mechanicky kotvené z Pz s povrchovou úpravou rš 400 mm</t>
  </si>
  <si>
    <t>940719469</t>
  </si>
  <si>
    <t>Oplechování parapetů z pozinkovaného plechu s povrchovou úpravou rovných mechanicky kotvené, bez rohů rš 400 mm</t>
  </si>
  <si>
    <t>https://podminky.urs.cz/item/CS_URS_2024_01/764216605</t>
  </si>
  <si>
    <t>KL1</t>
  </si>
  <si>
    <t>1,3*20</t>
  </si>
  <si>
    <t>KL2</t>
  </si>
  <si>
    <t>1,2*4</t>
  </si>
  <si>
    <t>KL3</t>
  </si>
  <si>
    <t>764216665</t>
  </si>
  <si>
    <t>Příplatek za zvýšenou pracnost oplechování rohů rovných parapetů z PZ s povrch úpravou rš do 400 mm</t>
  </si>
  <si>
    <t>-535325963</t>
  </si>
  <si>
    <t>Oplechování parapetů z pozinkovaného plechu s povrchovou úpravou rovných celoplošně lepené, bez rohů Příplatek k cenám za zvýšenou pracnost při provedení rohu nebo koutu do rš 400 mm</t>
  </si>
  <si>
    <t>https://podminky.urs.cz/item/CS_URS_2024_01/764216665</t>
  </si>
  <si>
    <t>-739871054</t>
  </si>
  <si>
    <t>766694126</t>
  </si>
  <si>
    <t>Montáž parapetních desek dřevěných nebo plastových š přes 30 cm</t>
  </si>
  <si>
    <t>-1404821993</t>
  </si>
  <si>
    <t>Montáž ostatních truhlářských konstrukcí parapetních desek dřevěných nebo plastových šířky přes 300 mm</t>
  </si>
  <si>
    <t>https://podminky.urs.cz/item/CS_URS_2024_01/766694126</t>
  </si>
  <si>
    <t>60794104</t>
  </si>
  <si>
    <t>parapet dřevotřískový vnitřní povrch laminátový š 340mm</t>
  </si>
  <si>
    <t>911503228</t>
  </si>
  <si>
    <t>767627306</t>
  </si>
  <si>
    <t>Připojovací spára oken a stěn parotěsnou páskou interiérovou</t>
  </si>
  <si>
    <t>1572019606</t>
  </si>
  <si>
    <t>Ostatní práce a doplňky při montáži oken a stěn připojovací spára oken a stěn mezi ostěním a rámem vnitřní parotěsná páska</t>
  </si>
  <si>
    <t>https://podminky.urs.cz/item/CS_URS_2024_01/767627306</t>
  </si>
  <si>
    <t>767627307</t>
  </si>
  <si>
    <t>Připojovací spára oken a stěn paropropustnou páskou exteriérovou</t>
  </si>
  <si>
    <t>996431918</t>
  </si>
  <si>
    <t>Ostatní práce a doplňky při montáži oken a stěn připojovací spára oken a stěn mezi ostěním a rámem venkovní paropropustna páska</t>
  </si>
  <si>
    <t>https://podminky.urs.cz/item/CS_URS_2024_01/767627307</t>
  </si>
  <si>
    <t>766622131</t>
  </si>
  <si>
    <t>Montáž plastových oken plochy přes 1 m2 otevíravých v do 1,5 m s rámem do zdiva</t>
  </si>
  <si>
    <t>1256173923</t>
  </si>
  <si>
    <t>Montáž oken plastových včetně montáže rámu plochy přes 1 m2 otevíravých do zdiva, výšky do 1,5 m</t>
  </si>
  <si>
    <t>https://podminky.urs.cz/item/CS_URS_2024_01/766622131</t>
  </si>
  <si>
    <t>61140052</t>
  </si>
  <si>
    <t>okno plastové otevíravé/sklopné trojsklo přes plochu 1m2 do v 1,5m</t>
  </si>
  <si>
    <t>1720073114</t>
  </si>
  <si>
    <t>766622216</t>
  </si>
  <si>
    <t>Montáž plastových oken plochy do 1 m2 otevíravých s rámem do zdiva</t>
  </si>
  <si>
    <t>515072893</t>
  </si>
  <si>
    <t>Montáž oken plastových plochy do 1 m2 včetně montáže rámu otevíravých do zdiva</t>
  </si>
  <si>
    <t>https://podminky.urs.cz/item/CS_URS_2024_01/766622216</t>
  </si>
  <si>
    <t>61140049</t>
  </si>
  <si>
    <t>okno plastové otevíravé/sklopné dvojsklo do plochy 1m2</t>
  </si>
  <si>
    <t>-20993587</t>
  </si>
  <si>
    <t>1,15*0,9</t>
  </si>
  <si>
    <t>766660717</t>
  </si>
  <si>
    <t>Montáž samozavírače na ocelovou zárubeň a dveřní křídlo</t>
  </si>
  <si>
    <t>-1570950637</t>
  </si>
  <si>
    <t>Montáž dveřních doplňků samozavírače na zárubeň ocelovou</t>
  </si>
  <si>
    <t>https://podminky.urs.cz/item/CS_URS_2024_01/766660717</t>
  </si>
  <si>
    <t>54917250</t>
  </si>
  <si>
    <t>samozavírač dveří hydraulický</t>
  </si>
  <si>
    <t>706289623</t>
  </si>
  <si>
    <t>766660734</t>
  </si>
  <si>
    <t>Montáž dveřního bezpečnostního kování - panikového</t>
  </si>
  <si>
    <t>277058662</t>
  </si>
  <si>
    <t>Montáž dveřních doplňků dveřního kování bezpečnostního panikového kování</t>
  </si>
  <si>
    <t>https://podminky.urs.cz/item/CS_URS_2024_01/766660734</t>
  </si>
  <si>
    <t>54914135</t>
  </si>
  <si>
    <t>kování panikové klika/klika</t>
  </si>
  <si>
    <t>1254589217</t>
  </si>
  <si>
    <t>767640111</t>
  </si>
  <si>
    <t>Montáž dveří ocelových nebo hliníkových vchodových jednokřídlových bez nadsvětlíku</t>
  </si>
  <si>
    <t>998237953</t>
  </si>
  <si>
    <t>https://podminky.urs.cz/item/CS_URS_2024_01/767640111</t>
  </si>
  <si>
    <t>55341333</t>
  </si>
  <si>
    <t>dveře dvoukřídlé Al plné max rozměru otvoru 4,84m2 bezpečnostní třídy RC2</t>
  </si>
  <si>
    <t>-1441037117</t>
  </si>
  <si>
    <t>1652207297</t>
  </si>
  <si>
    <t>783</t>
  </si>
  <si>
    <t>Dokončovací práce - nátěry</t>
  </si>
  <si>
    <t>783301303</t>
  </si>
  <si>
    <t>Bezoplachové odrezivění zámečnických konstrukcí</t>
  </si>
  <si>
    <t>-526554574</t>
  </si>
  <si>
    <t>Příprava podkladu zámečnických konstrukcí před provedením nátěru odrezivění odrezovačem bezoplachovým</t>
  </si>
  <si>
    <t>https://podminky.urs.cz/item/CS_URS_2024_01/783301303</t>
  </si>
  <si>
    <t>HUP elektro atd</t>
  </si>
  <si>
    <t>5,5</t>
  </si>
  <si>
    <t>783301313</t>
  </si>
  <si>
    <t>Odmaštění zámečnických konstrukcí ředidlovým odmašťovačem</t>
  </si>
  <si>
    <t>654152971</t>
  </si>
  <si>
    <t>Příprava podkladu zámečnických konstrukcí před provedením nátěru odmaštění odmašťovačem ředidlovým</t>
  </si>
  <si>
    <t>https://podminky.urs.cz/item/CS_URS_2024_01/783301313</t>
  </si>
  <si>
    <t>783317101</t>
  </si>
  <si>
    <t>Krycí jednonásobný syntetický standardní nátěr zámečnických konstrukcí</t>
  </si>
  <si>
    <t>-1208634220</t>
  </si>
  <si>
    <t>Krycí nátěr (email) zámečnických konstrukcí jednonásobný syntetický standardní</t>
  </si>
  <si>
    <t>https://podminky.urs.cz/item/CS_URS_2024_01/783317101</t>
  </si>
  <si>
    <t>783322101</t>
  </si>
  <si>
    <t>Tmelení včetně přebroušení zámečnických konstrukcí disperzním tmelem</t>
  </si>
  <si>
    <t>1924689654</t>
  </si>
  <si>
    <t>Tmelení zámečnických konstrukcí včetně přebroušení tmelených míst, tmelem disperzním akrylátovým nebo latexovým</t>
  </si>
  <si>
    <t>https://podminky.urs.cz/item/CS_URS_2024_01/783322101</t>
  </si>
  <si>
    <t>783334201</t>
  </si>
  <si>
    <t>Základní antikorozní jednonásobný epoxidový nátěr zámečnických konstrukcí</t>
  </si>
  <si>
    <t>1643095654</t>
  </si>
  <si>
    <t>Základní antikorozní nátěr zámečnických konstrukcí jednonásobný epoxidový</t>
  </si>
  <si>
    <t>https://podminky.urs.cz/item/CS_URS_2024_01/783334201</t>
  </si>
  <si>
    <t>2119445343</t>
  </si>
  <si>
    <t>91</t>
  </si>
  <si>
    <t>-1664925526</t>
  </si>
  <si>
    <t>07 - ÚT byty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</si>
  <si>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</si>
  <si>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</si>
  <si>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</si>
  <si>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</si>
  <si>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VRN - Vedlejší rozpočtové náklady</t>
  </si>
  <si>
    <t>731</t>
  </si>
  <si>
    <t>Ústřední vytápění - kotelny</t>
  </si>
  <si>
    <t>723190108</t>
  </si>
  <si>
    <t>Přípojka plynovodní nerezová hadice G 1/2"F x G 1/2"M délky 75 cm spojovaná na závit</t>
  </si>
  <si>
    <t>-120442411</t>
  </si>
  <si>
    <t>Přípojky plynovodní ke spotřebičům z hadic nerezových vnější/vnitřní závit G 1/2" FM, délky 75 cm</t>
  </si>
  <si>
    <t>https://podminky.urs.cz/item/CS_URS_2024_01/723190108</t>
  </si>
  <si>
    <t>723230103</t>
  </si>
  <si>
    <t>Kulový uzávěr přímý PN 5 G 3/4" FF s protipožární armaturou a 2x vnitřním závitem</t>
  </si>
  <si>
    <t>-287783158</t>
  </si>
  <si>
    <t>Armatury se dvěma závity s protipožární armaturou PN 5 kulové uzávěry přímé závity vnitřní G 3/4" FF</t>
  </si>
  <si>
    <t>https://podminky.urs.cz/item/CS_URS_2024_01/723230103</t>
  </si>
  <si>
    <t>731244208</t>
  </si>
  <si>
    <t>Kotel ocelový závěsný na plyn kondenzační o výkonu 2,65-24,9 kW s průtokovým ohřevem TV</t>
  </si>
  <si>
    <t>-394716754</t>
  </si>
  <si>
    <t>Kotle ocelové teplovodní plynové závěsné kondenzační s průtokovým ohřevem TV 2,65-24,9 kW</t>
  </si>
  <si>
    <t>https://podminky.urs.cz/item/CS_URS_2024_01/731244208</t>
  </si>
  <si>
    <t>P</t>
  </si>
  <si>
    <t xml:space="preserve">Poznámka k položce:_x000d_
Ekvitermní regulace s ovládáním pro přímý okruh topné větve a přepínání pro přípravu teplé vody - součást kotle - řeší odborná dodavatelská firma, alt. MaR._x000d_
Čidla teploty: venkovní, topné vody na přívodu v potrubí topné větvě,  kabelové propojení._x000d_
 </t>
  </si>
  <si>
    <t>731341140</t>
  </si>
  <si>
    <t>Hadice napouštěcí pryžové D 20/28</t>
  </si>
  <si>
    <t>-1732688679</t>
  </si>
  <si>
    <t>Hadice napouštěcí pryžové Ø 20/28</t>
  </si>
  <si>
    <t>https://podminky.urs.cz/item/CS_URS_2024_01/731341140</t>
  </si>
  <si>
    <t>4*1,5</t>
  </si>
  <si>
    <t>731810322</t>
  </si>
  <si>
    <t>Nucený odtah spalin soustředným potrubím pro kondenzační kotel svislý 80/125 mm přes plochou střechu</t>
  </si>
  <si>
    <t>-1841159733</t>
  </si>
  <si>
    <t>Nucené odtahy spalin od kondenzačních kotlů soustředným potrubím vedeným svisle plochou střechou, průměru 80/125 mm</t>
  </si>
  <si>
    <t>https://podminky.urs.cz/item/CS_URS_2024_01/731810322</t>
  </si>
  <si>
    <t>731810342</t>
  </si>
  <si>
    <t>Prodloužení soustředného potrubí pro kondenzační kotel průměru 80/125 mm</t>
  </si>
  <si>
    <t>1222567383</t>
  </si>
  <si>
    <t>Nucené odtahy spalin od kondenzačních kotlů prodloužení soustředného potrubí, průměru 80/125 mm</t>
  </si>
  <si>
    <t>https://podminky.urs.cz/item/CS_URS_2024_01/731810342</t>
  </si>
  <si>
    <t>byty 1NP</t>
  </si>
  <si>
    <t>9*2</t>
  </si>
  <si>
    <t>byty 2NP</t>
  </si>
  <si>
    <t>6*2</t>
  </si>
  <si>
    <t>998731202</t>
  </si>
  <si>
    <t>Přesun hmot procentní pro kotelny v objektech v přes 6 do 12 m</t>
  </si>
  <si>
    <t>999934827</t>
  </si>
  <si>
    <t>Přesun hmot pro kotelny stanovený procentní sazbou (%) z ceny vodorovná dopravní vzdálenost do 50 m s užitím mechanizace v objektech výšky přes 6 do 12 m</t>
  </si>
  <si>
    <t>https://podminky.urs.cz/item/CS_URS_2024_01/998731202</t>
  </si>
  <si>
    <t>733</t>
  </si>
  <si>
    <t>Ústřední vytápění - rozvodné potrubí</t>
  </si>
  <si>
    <t>733222302</t>
  </si>
  <si>
    <t>Potrubí měděné polotvrdé spojované lisováním D 15x1 mm</t>
  </si>
  <si>
    <t>-1671500575</t>
  </si>
  <si>
    <t>Potrubí z trubek měděných polotvrdých spojovaných lisováním PN 16, T= +110°C Ø 15/1</t>
  </si>
  <si>
    <t>https://podminky.urs.cz/item/CS_URS_2024_01/733222302</t>
  </si>
  <si>
    <t>byt x počet</t>
  </si>
  <si>
    <t>70*4</t>
  </si>
  <si>
    <t>733222303</t>
  </si>
  <si>
    <t>Potrubí měděné polotvrdé spojované lisováním D 18x1 mm</t>
  </si>
  <si>
    <t>-314611913</t>
  </si>
  <si>
    <t>Potrubí z trubek měděných polotvrdých spojovaných lisováním PN 16, T= +110°C Ø 18/1</t>
  </si>
  <si>
    <t>https://podminky.urs.cz/item/CS_URS_2024_01/733222303</t>
  </si>
  <si>
    <t>10*4</t>
  </si>
  <si>
    <t>733811241</t>
  </si>
  <si>
    <t>Ochrana potrubí ústředního vytápění termoizolačními trubicemi z PE tl přes 13 do 20 mm DN do 22 mm</t>
  </si>
  <si>
    <t>1676981906</t>
  </si>
  <si>
    <t>Ochrana potrubí termoizolačními trubicemi z pěnového polyetylenu PE přilepenými v příčných a podélných spojích, tloušťky izolace přes 13 do 20 mm, vnitřního průměru izolace DN do 22 mm</t>
  </si>
  <si>
    <t>https://podminky.urs.cz/item/CS_URS_2024_01/733811241</t>
  </si>
  <si>
    <t>998733202</t>
  </si>
  <si>
    <t>Přesun hmot procentní pro rozvody potrubí v objektech v přes 6 do 12 m</t>
  </si>
  <si>
    <t>909571981</t>
  </si>
  <si>
    <t>Přesun hmot pro rozvody potrubí stanovený procentní sazbou z ceny vodorovná dopravní vzdálenost do 50 m základní v objektech výšky přes 6 do 12 m</t>
  </si>
  <si>
    <t>https://podminky.urs.cz/item/CS_URS_2024_01/998733202</t>
  </si>
  <si>
    <t>734</t>
  </si>
  <si>
    <t>Ústřední vytápění - armatury</t>
  </si>
  <si>
    <t>734001</t>
  </si>
  <si>
    <t>Jednobodová armatura E-Z 1/2" přímá, dvoutrubkový systém</t>
  </si>
  <si>
    <t>1733858655</t>
  </si>
  <si>
    <t>734163441</t>
  </si>
  <si>
    <t>Filtr DN 15 PN 40 do 400°C z uhlíkové oceli s vypouštěcí přírubou</t>
  </si>
  <si>
    <t>-402441704</t>
  </si>
  <si>
    <t>Filtry z uhlíkové oceli s čístícím víkem nebo vypouštěcí zátkou PN 40 do 400°C DN 15</t>
  </si>
  <si>
    <t>https://podminky.urs.cz/item/CS_URS_2024_01/734163441</t>
  </si>
  <si>
    <t>734221682</t>
  </si>
  <si>
    <t>Termostatická hlavice kapalinová PN 10 do 110°C otopných těles VK</t>
  </si>
  <si>
    <t>1225221217</t>
  </si>
  <si>
    <t>Ventily regulační závitové hlavice termostatické pro ovládání ventilů PN 10 do 110°C kapalinové otopných těles VK</t>
  </si>
  <si>
    <t>https://podminky.urs.cz/item/CS_URS_2024_01/734221682</t>
  </si>
  <si>
    <t>734242412</t>
  </si>
  <si>
    <t>Ventil závitový zpětný přímý G 1/2 PN 16 do 110°C</t>
  </si>
  <si>
    <t>1664217453</t>
  </si>
  <si>
    <t>Ventily zpětné závitové PN 16 do 110°C přímé G 1/2</t>
  </si>
  <si>
    <t>https://podminky.urs.cz/item/CS_URS_2024_01/734242412</t>
  </si>
  <si>
    <t>734242413</t>
  </si>
  <si>
    <t>Ventil závitový zpětný přímý G 3/4 PN 16 do 110°C</t>
  </si>
  <si>
    <t>1053350322</t>
  </si>
  <si>
    <t>Ventily zpětné závitové PN 16 do 110°C přímé G 3/4</t>
  </si>
  <si>
    <t>https://podminky.urs.cz/item/CS_URS_2024_01/734242413</t>
  </si>
  <si>
    <t>734251211</t>
  </si>
  <si>
    <t>Ventil závitový pojistný rohový G 1/2 provozní tlak od 2,5 do 6 barů</t>
  </si>
  <si>
    <t>180534038</t>
  </si>
  <si>
    <t>Ventily pojistné závitové a čepové rohové provozní tlak od 2,5 do 6 bar G 1/2</t>
  </si>
  <si>
    <t>https://podminky.urs.cz/item/CS_URS_2024_01/734251211</t>
  </si>
  <si>
    <t>734261406</t>
  </si>
  <si>
    <t>Armatura připojovací přímá G 1/2x18 PN 10 do 110°C radiátorů typu VK</t>
  </si>
  <si>
    <t>1222752545</t>
  </si>
  <si>
    <t>Šroubení připojovací armatury radiátorů VK PN 10 do 110°C, regulační uzavíratelné přímé G 1/2 x 18</t>
  </si>
  <si>
    <t>https://podminky.urs.cz/item/CS_URS_2024_01/734261406</t>
  </si>
  <si>
    <t>734291124</t>
  </si>
  <si>
    <t>Kohout plnící a vypouštěcí G 3/4 PN 10 do 90°C závitový</t>
  </si>
  <si>
    <t>1460519961</t>
  </si>
  <si>
    <t>Ostatní armatury kohouty plnicí a vypouštěcí PN 10 do 90°C G 3/4</t>
  </si>
  <si>
    <t>https://podminky.urs.cz/item/CS_URS_2024_01/734291124</t>
  </si>
  <si>
    <t>734291253</t>
  </si>
  <si>
    <t>Filtr závitový pro topné a chladicí systémy přímý G 1/2 PN 16 do 160°C s vnitřními závity</t>
  </si>
  <si>
    <t>1460663808</t>
  </si>
  <si>
    <t>Ostatní armatury filtry závitové pro topné a chladicí systémy PN 16 do 160°C přímé s vnitřními závity G 1/2</t>
  </si>
  <si>
    <t>https://podminky.urs.cz/item/CS_URS_2024_01/734291253</t>
  </si>
  <si>
    <t>734292713</t>
  </si>
  <si>
    <t>Kohout kulový přímý G 1/2 PN 42 do 185°C vnitřní závit</t>
  </si>
  <si>
    <t>-1621646342</t>
  </si>
  <si>
    <t>Ostatní armatury kulové kohouty PN 42 do 185°C přímé vnitřní závit G 1/2</t>
  </si>
  <si>
    <t>https://podminky.urs.cz/item/CS_URS_2024_01/734292713</t>
  </si>
  <si>
    <t>734292714</t>
  </si>
  <si>
    <t>Kohout kulový přímý G 3/4 PN 42 do 185°C vnitřní závit</t>
  </si>
  <si>
    <t>1572302726</t>
  </si>
  <si>
    <t>Ostatní armatury kulové kohouty PN 42 do 185°C přímé vnitřní závit G 3/4</t>
  </si>
  <si>
    <t>https://podminky.urs.cz/item/CS_URS_2024_01/734292714</t>
  </si>
  <si>
    <t>734292723</t>
  </si>
  <si>
    <t>Kohout kulový přímý G 1/2 PN 42 do 185°C vnitřní závit s vypouštěním</t>
  </si>
  <si>
    <t>-1360645205</t>
  </si>
  <si>
    <t>Ostatní armatury kulové kohouty PN 42 do 185°C přímé vnitřní závit s vypouštěním G 1/2</t>
  </si>
  <si>
    <t>https://podminky.urs.cz/item/CS_URS_2024_01/734292723</t>
  </si>
  <si>
    <t>734292724</t>
  </si>
  <si>
    <t>Kohout kulový přímý G 3/4 PN 42 do 185°C vnitřní závit s vypouštěním</t>
  </si>
  <si>
    <t>-45999291</t>
  </si>
  <si>
    <t>Ostatní armatury kulové kohouty PN 42 do 185°C přímé vnitřní závit s vypouštěním G 3/4</t>
  </si>
  <si>
    <t>https://podminky.urs.cz/item/CS_URS_2024_01/734292724</t>
  </si>
  <si>
    <t>734411102</t>
  </si>
  <si>
    <t>Teploměr technický s pevným stonkem a jímkou zadní připojení průměr 63 mm délky 75 mm</t>
  </si>
  <si>
    <t>1112961958</t>
  </si>
  <si>
    <t>Teploměry technické s pevným stonkem a jímkou zadní připojení (axiální) průměr 63 mm délka stonku 75 mm</t>
  </si>
  <si>
    <t>https://podminky.urs.cz/item/CS_URS_2024_01/734411102</t>
  </si>
  <si>
    <t>734421101</t>
  </si>
  <si>
    <t>Tlakoměr s pevným stonkem a zpětnou klapkou tlak 0-16 bar průměr 50 mm spodní připojení</t>
  </si>
  <si>
    <t>-551880210</t>
  </si>
  <si>
    <t>Tlakoměry s pevným stonkem a zpětnou klapkou spodní připojení (radiální) tlaku 0-16 bar průměru 50 mm</t>
  </si>
  <si>
    <t>https://podminky.urs.cz/item/CS_URS_2024_01/734421101</t>
  </si>
  <si>
    <t>998734202</t>
  </si>
  <si>
    <t>Přesun hmot procentní pro armatury v objektech v přes 6 do 12 m</t>
  </si>
  <si>
    <t>1428738509</t>
  </si>
  <si>
    <t>Přesun hmot pro armatury stanovený procentní sazbou (%) z ceny vodorovná dopravní vzdálenost do 50 m základní v objektech výšky přes 6 do 12 m</t>
  </si>
  <si>
    <t>https://podminky.urs.cz/item/CS_URS_2024_01/998734202</t>
  </si>
  <si>
    <t>735</t>
  </si>
  <si>
    <t>Ústřední vytápění - otopná tělesa</t>
  </si>
  <si>
    <t>735000912</t>
  </si>
  <si>
    <t>Vyregulování ventilu nebo kohoutu dvojregulačního s termostatickým ovládáním</t>
  </si>
  <si>
    <t>1934845956</t>
  </si>
  <si>
    <t>Regulace otopného systému při opravách vyregulování dvojregulačních ventilů a kohoutů s termostatickým ovládáním</t>
  </si>
  <si>
    <t>https://podminky.urs.cz/item/CS_URS_2024_01/735000912</t>
  </si>
  <si>
    <t>735152176</t>
  </si>
  <si>
    <t>Otopné těleso panel VK jednodeskové bez přídavné přestupní plochy výška/délka 600/900 mm výkon 544 W</t>
  </si>
  <si>
    <t>-85773455</t>
  </si>
  <si>
    <t>Otopná tělesa panelová VK jednodesková PN 1,0 MPa, T do 110°C bez přídavné přestupní plochy výšky tělesa 600 mm stavební délky / výkonu 900 mm / 544 W</t>
  </si>
  <si>
    <t>https://podminky.urs.cz/item/CS_URS_2024_01/735152176</t>
  </si>
  <si>
    <t>3*4</t>
  </si>
  <si>
    <t>735152276</t>
  </si>
  <si>
    <t>Otopné těleso panelové VK jednodeskové 1 přídavná přestupní plocha výška/délka 600/900 mm výkon 902 W</t>
  </si>
  <si>
    <t>-833423826</t>
  </si>
  <si>
    <t>Otopná tělesa panelová VK jednodesková PN 1,0 MPa, T do 110°C s jednou přídavnou přestupní plochou výšky tělesa 600 mm stavební délky / výkonu 900 mm / 902 W</t>
  </si>
  <si>
    <t>https://podminky.urs.cz/item/CS_URS_2024_01/735152276</t>
  </si>
  <si>
    <t>1*4</t>
  </si>
  <si>
    <t>735152476</t>
  </si>
  <si>
    <t>Otopné těleso panelové VK dvoudeskové 1 přídavná přestupní plocha výška/délka 600/900 mm výkon 1159 W</t>
  </si>
  <si>
    <t>934852357</t>
  </si>
  <si>
    <t>Otopná tělesa panelová VK dvoudesková PN 1,0 MPa, T do 110°C s jednou přídavnou přestupní plochou výšky tělesa 600 mm stavební délky / výkonu 900 mm / 1159 W</t>
  </si>
  <si>
    <t>https://podminky.urs.cz/item/CS_URS_2024_01/735152476</t>
  </si>
  <si>
    <t>735164253</t>
  </si>
  <si>
    <t>Otopné těleso trubkové elektrické přímotopné výška/délka 1215/750 mm</t>
  </si>
  <si>
    <t>1616459066</t>
  </si>
  <si>
    <t>Otopná tělesa trubková přímotopná elektrická na stěnu výšky tělesa 1215 mm, délky 750 mm</t>
  </si>
  <si>
    <t>https://podminky.urs.cz/item/CS_URS_2024_01/735164253</t>
  </si>
  <si>
    <t>735191910</t>
  </si>
  <si>
    <t>Napuštění vody do otopných těles</t>
  </si>
  <si>
    <t>-2075059239</t>
  </si>
  <si>
    <t>Ostatní opravy otopných těles napuštění vody do otopného systému včetně potrubí (bez kotle a ohříváků) otopných těles</t>
  </si>
  <si>
    <t>https://podminky.urs.cz/item/CS_URS_2024_01/735191910</t>
  </si>
  <si>
    <t>5*4</t>
  </si>
  <si>
    <t>998735212</t>
  </si>
  <si>
    <t>Přesun hmot procentní pro otopná tělesa s omezením mechanizace v objektech v přes 6 do 12 m</t>
  </si>
  <si>
    <t>-1528216782</t>
  </si>
  <si>
    <t>Přesun hmot pro otopná tělesa stanovený procentní sazbou (%) z ceny vodorovná dopravní vzdálenost do 50 m s omezením mechanizace v objektech výšky přes 6 do 12 m</t>
  </si>
  <si>
    <t>https://podminky.urs.cz/item/CS_URS_2024_01/998735212</t>
  </si>
  <si>
    <t>751613140</t>
  </si>
  <si>
    <t>Montáž sifonu pro odvod kondenzátu</t>
  </si>
  <si>
    <t>-673632306</t>
  </si>
  <si>
    <t>Montáž ostatních zařízení pro odvod kondenzátu sifonu</t>
  </si>
  <si>
    <t>https://podminky.urs.cz/item/CS_URS_2024_01/751613140</t>
  </si>
  <si>
    <t>55162004</t>
  </si>
  <si>
    <t>kalich pro úkap s kuličkou</t>
  </si>
  <si>
    <t>106863237</t>
  </si>
  <si>
    <t>VRN</t>
  </si>
  <si>
    <t>Vedlejší rozpočtové náklady</t>
  </si>
  <si>
    <t>VRN01</t>
  </si>
  <si>
    <t>Spuštění systému technikem, zaškolení obsluhy</t>
  </si>
  <si>
    <t>kpl</t>
  </si>
  <si>
    <t>898990938</t>
  </si>
  <si>
    <t>1*4 'Přepočtené koeficientem množství</t>
  </si>
  <si>
    <t>VRN02</t>
  </si>
  <si>
    <t>První plnění upravenou vodou (na parametry dle požadavků výrobce)</t>
  </si>
  <si>
    <t>-1725821765</t>
  </si>
  <si>
    <t>VRN03</t>
  </si>
  <si>
    <t>HZS - zaregulování otopné soustavy + zkoušky dle ČSN</t>
  </si>
  <si>
    <t>hod</t>
  </si>
  <si>
    <t>787257777</t>
  </si>
  <si>
    <t>4*24</t>
  </si>
  <si>
    <t>VRN04</t>
  </si>
  <si>
    <t>Napojení na stávající rozvody plynoinstalace; vypuštění, napuštění stávajících úseků</t>
  </si>
  <si>
    <t>2039520859</t>
  </si>
  <si>
    <t>08 - Zdravotechnika</t>
  </si>
  <si>
    <t xml:space="preserve">    722 - Zdravotechnika - vnitřní vodovod</t>
  </si>
  <si>
    <t xml:space="preserve">    723 - Zdravotechnika - vnitřní plynovod</t>
  </si>
  <si>
    <t xml:space="preserve">    726 - Zdravotechnika - předstěnové instalace</t>
  </si>
  <si>
    <t xml:space="preserve">    727 - Zdravotechnika - požární ochrana</t>
  </si>
  <si>
    <t>721160802</t>
  </si>
  <si>
    <t>Demontáž potrubí vláknocementového DN do 100</t>
  </si>
  <si>
    <t>1872252069</t>
  </si>
  <si>
    <t>Demontáž potrubí z vláknocementových trub odpadních nebo ventilačních do DN 100</t>
  </si>
  <si>
    <t>https://podminky.urs.cz/item/CS_URS_2024_01/721160802</t>
  </si>
  <si>
    <t>721174005</t>
  </si>
  <si>
    <t>Potrubí kanalizační z PP svodné DN 110</t>
  </si>
  <si>
    <t>-1358836855</t>
  </si>
  <si>
    <t>Potrubí z trub polypropylenových svodné (ležaté) DN 110</t>
  </si>
  <si>
    <t>https://podminky.urs.cz/item/CS_URS_2024_01/721174005</t>
  </si>
  <si>
    <t>721174006</t>
  </si>
  <si>
    <t>Potrubí kanalizační z PP svodné DN 125</t>
  </si>
  <si>
    <t>1435792253</t>
  </si>
  <si>
    <t>Potrubí z trub polypropylenových svodné (ležaté) DN 125</t>
  </si>
  <si>
    <t>https://podminky.urs.cz/item/CS_URS_2024_01/721174006</t>
  </si>
  <si>
    <t>721174007</t>
  </si>
  <si>
    <t>Potrubí kanalizační z PP svodné DN 160</t>
  </si>
  <si>
    <t>370146039</t>
  </si>
  <si>
    <t>Potrubí z trub polypropylenových svodné (ležaté) DN 160</t>
  </si>
  <si>
    <t>https://podminky.urs.cz/item/CS_URS_2024_01/721174007</t>
  </si>
  <si>
    <t>721174042</t>
  </si>
  <si>
    <t>Potrubí kanalizační z PP připojovací DN 40</t>
  </si>
  <si>
    <t>-1942342043</t>
  </si>
  <si>
    <t>Potrubí z trub polypropylenových připojovací DN 40</t>
  </si>
  <si>
    <t>https://podminky.urs.cz/item/CS_URS_2024_01/721174042</t>
  </si>
  <si>
    <t>721174043</t>
  </si>
  <si>
    <t>Potrubí kanalizační z PP připojovací DN 50</t>
  </si>
  <si>
    <t>167085785</t>
  </si>
  <si>
    <t>Potrubí z trub polypropylenových připojovací DN 50</t>
  </si>
  <si>
    <t>https://podminky.urs.cz/item/CS_URS_2024_01/721174043</t>
  </si>
  <si>
    <t>721174044</t>
  </si>
  <si>
    <t>Potrubí kanalizační z PP připojovací DN 75</t>
  </si>
  <si>
    <t>264396193</t>
  </si>
  <si>
    <t>Potrubí z trub polypropylenových připojovací DN 75</t>
  </si>
  <si>
    <t>https://podminky.urs.cz/item/CS_URS_2024_01/721174044</t>
  </si>
  <si>
    <t>721174055</t>
  </si>
  <si>
    <t>Potrubí kanalizační z PP dešťové DN 110</t>
  </si>
  <si>
    <t>-882995029</t>
  </si>
  <si>
    <t>Potrubí z trub polypropylenových dešťové DN 110</t>
  </si>
  <si>
    <t>https://podminky.urs.cz/item/CS_URS_2024_01/721174055</t>
  </si>
  <si>
    <t>721175003</t>
  </si>
  <si>
    <t>Potrubí kanalizační plastové připojovací odhlučněné dvouvrstvé DN 100</t>
  </si>
  <si>
    <t>-26021161</t>
  </si>
  <si>
    <t>Plastové potrubí odhlučněné dvouvrstvé připojovací DN 100</t>
  </si>
  <si>
    <t>https://podminky.urs.cz/item/CS_URS_2024_01/721175003</t>
  </si>
  <si>
    <t>721194107</t>
  </si>
  <si>
    <t>Vyvedení a upevnění odpadních výpustek DN 70</t>
  </si>
  <si>
    <t>-788221943</t>
  </si>
  <si>
    <t>Vyměření přípojek na potrubí vyvedení a upevnění odpadních výpustek DN 70</t>
  </si>
  <si>
    <t>https://podminky.urs.cz/item/CS_URS_2024_01/721194107</t>
  </si>
  <si>
    <t>721194109</t>
  </si>
  <si>
    <t>Vyvedení a upevnění odpadních výpustek DN 110</t>
  </si>
  <si>
    <t>-1232870600</t>
  </si>
  <si>
    <t>Vyměření přípojek na potrubí vyvedení a upevnění odpadních výpustek DN 110</t>
  </si>
  <si>
    <t>https://podminky.urs.cz/item/CS_URS_2024_01/721194109</t>
  </si>
  <si>
    <t>721226521</t>
  </si>
  <si>
    <t>Zápachová uzávěrka nástěnná pro pračku a myčku DN 40</t>
  </si>
  <si>
    <t>927017971</t>
  </si>
  <si>
    <t>Zápachové uzávěrky nástěnné (PP) pro pračku a myčku DN 40</t>
  </si>
  <si>
    <t>https://podminky.urs.cz/item/CS_URS_2024_01/721226521</t>
  </si>
  <si>
    <t>721273152</t>
  </si>
  <si>
    <t>Hlavice ventilační polypropylen PP DN 75</t>
  </si>
  <si>
    <t>-1781318196</t>
  </si>
  <si>
    <t>Ventilační hlavice z polypropylenu (PP) DN 75</t>
  </si>
  <si>
    <t>https://podminky.urs.cz/item/CS_URS_2024_01/721273152</t>
  </si>
  <si>
    <t>721273153</t>
  </si>
  <si>
    <t>Hlavice ventilační polypropylen PP DN 110</t>
  </si>
  <si>
    <t>-123777216</t>
  </si>
  <si>
    <t>Ventilační hlavice z polypropylenu (PP) DN 110</t>
  </si>
  <si>
    <t>https://podminky.urs.cz/item/CS_URS_2024_01/721273153</t>
  </si>
  <si>
    <t>721274103</t>
  </si>
  <si>
    <t>Přivzdušňovací ventil venkovní odpadních potrubí DN 110</t>
  </si>
  <si>
    <t>-1771897789</t>
  </si>
  <si>
    <t>Ventily přivzdušňovací odpadních potrubí venkovní DN 110</t>
  </si>
  <si>
    <t>https://podminky.urs.cz/item/CS_URS_2024_01/721274103</t>
  </si>
  <si>
    <t>721290111</t>
  </si>
  <si>
    <t>Zkouška těsnosti potrubí kanalizace vodou DN do 125</t>
  </si>
  <si>
    <t>-1452593776</t>
  </si>
  <si>
    <t>Zkouška těsnosti kanalizace v objektech vodou do DN 125</t>
  </si>
  <si>
    <t>https://podminky.urs.cz/item/CS_URS_2024_01/721290111</t>
  </si>
  <si>
    <t>998721102</t>
  </si>
  <si>
    <t>Přesun hmot tonážní pro vnitřní kanalizaci v objektech v přes 6 do 12 m</t>
  </si>
  <si>
    <t>1284603167</t>
  </si>
  <si>
    <t>Přesun hmot pro vnitřní kanalizaci stanovený z hmotnosti přesunovaného materiálu vodorovná dopravní vzdálenost do 50 m základní v objektech výšky přes 6 do 12 m</t>
  </si>
  <si>
    <t>https://podminky.urs.cz/item/CS_URS_2024_01/998721102</t>
  </si>
  <si>
    <t>722</t>
  </si>
  <si>
    <t>Zdravotechnika - vnitřní vodovod</t>
  </si>
  <si>
    <t>722130801</t>
  </si>
  <si>
    <t>Demontáž potrubí ocelové pozinkované závitové DN do 25</t>
  </si>
  <si>
    <t>-1657162353</t>
  </si>
  <si>
    <t>Demontáž potrubí z ocelových trubek pozinkovaných závitových do DN 25</t>
  </si>
  <si>
    <t>https://podminky.urs.cz/item/CS_URS_2024_01/722130801</t>
  </si>
  <si>
    <t>722174001</t>
  </si>
  <si>
    <t>Potrubí vodovodní plastové PPR svar polyfúze PN 16 D 16x2,2 mm</t>
  </si>
  <si>
    <t>1533346037</t>
  </si>
  <si>
    <t>Potrubí z plastových trubek z polypropylenu PPR svařovaných polyfúzně PN 16 (SDR 7,4) D 16 x 2,2</t>
  </si>
  <si>
    <t>https://podminky.urs.cz/item/CS_URS_2024_01/722174001</t>
  </si>
  <si>
    <t>722174022</t>
  </si>
  <si>
    <t>Potrubí vodovodní plastové PPR svar polyfúze PN 20 D 20x3,4 mm</t>
  </si>
  <si>
    <t>1279349747</t>
  </si>
  <si>
    <t>Potrubí z plastových trubek z polypropylenu PPR svařovaných polyfúzně PN 20 (SDR 6) D 20 x 3,4</t>
  </si>
  <si>
    <t>https://podminky.urs.cz/item/CS_URS_2024_01/722174022</t>
  </si>
  <si>
    <t>722174023</t>
  </si>
  <si>
    <t>Potrubí vodovodní plastové PPR svar polyfúze PN 20 D 25x4,2 mm</t>
  </si>
  <si>
    <t>90159883</t>
  </si>
  <si>
    <t>Potrubí z plastových trubek z polypropylenu PPR svařovaných polyfúzně PN 20 (SDR 6) D 25 x 4,2</t>
  </si>
  <si>
    <t>https://podminky.urs.cz/item/CS_URS_2024_01/722174023</t>
  </si>
  <si>
    <t>722174024</t>
  </si>
  <si>
    <t>Potrubí vodovodní plastové PPR svar polyfúze PN 20 D 32x5,4 mm</t>
  </si>
  <si>
    <t>458383661</t>
  </si>
  <si>
    <t>Potrubí z plastových trubek z polypropylenu PPR svařovaných polyfúzně PN 20 (SDR 6) D 32 x 5,4</t>
  </si>
  <si>
    <t>https://podminky.urs.cz/item/CS_URS_2024_01/722174024</t>
  </si>
  <si>
    <t>722174025</t>
  </si>
  <si>
    <t>Potrubí vodovodní plastové PPR svar polyfúze PN 20 D 40x6,7 mm</t>
  </si>
  <si>
    <t>823076495</t>
  </si>
  <si>
    <t>Potrubí z plastových trubek z polypropylenu PPR svařovaných polyfúzně PN 20 (SDR 6) D 40 x 6,7</t>
  </si>
  <si>
    <t>https://podminky.urs.cz/item/CS_URS_2024_01/722174025</t>
  </si>
  <si>
    <t>722181221</t>
  </si>
  <si>
    <t>Ochrana vodovodního potrubí přilepenými termoizolačními trubicemi z PE tl přes 6 do 9 mm DN do 22 mm</t>
  </si>
  <si>
    <t>-410182546</t>
  </si>
  <si>
    <t>Ochrana potrubí termoizolačními trubicemi z pěnového polyetylenu PE přilepenými v příčných a podélných spojích, tloušťky izolace přes 6 do 9 mm, vnitřního průměru izolace DN do 22 mm</t>
  </si>
  <si>
    <t>https://podminky.urs.cz/item/CS_URS_2024_01/722181221</t>
  </si>
  <si>
    <t>722181222</t>
  </si>
  <si>
    <t>Ochrana vodovodního potrubí přilepenými termoizolačními trubicemi z PE tl přes 6 do 9 mm DN přes 22 do 45 mm</t>
  </si>
  <si>
    <t>2029739299</t>
  </si>
  <si>
    <t>Ochrana potrubí termoizolačními trubicemi z pěnového polyetylenu PE přilepenými v příčných a podélných spojích, tloušťky izolace přes 6 do 9 mm, vnitřního průměru izolace DN přes 22 do 45 mm</t>
  </si>
  <si>
    <t>https://podminky.urs.cz/item/CS_URS_2024_01/722181222</t>
  </si>
  <si>
    <t>722181812</t>
  </si>
  <si>
    <t>Demontáž plstěných pásů z trub D do 50</t>
  </si>
  <si>
    <t>-1753619189</t>
  </si>
  <si>
    <t>Demontáž ochrany potrubí plstěných pásů z trub, průměru do 50 mm</t>
  </si>
  <si>
    <t>https://podminky.urs.cz/item/CS_URS_2024_01/722181812</t>
  </si>
  <si>
    <t>722220851</t>
  </si>
  <si>
    <t>Demontáž armatur závitových s jedním závitem G do 3/4</t>
  </si>
  <si>
    <t>1726950306</t>
  </si>
  <si>
    <t>Demontáž armatur závitových s jedním závitem do G 3/4</t>
  </si>
  <si>
    <t>https://podminky.urs.cz/item/CS_URS_2024_01/722220851</t>
  </si>
  <si>
    <t>722231075</t>
  </si>
  <si>
    <t>Ventil zpětný mosazný G 5/4" PN 10 do 110°C se dvěma závity</t>
  </si>
  <si>
    <t>-534722736</t>
  </si>
  <si>
    <t>Armatury se dvěma závity ventily zpětné mosazné PN 10 do 110°C G 5/4"</t>
  </si>
  <si>
    <t>https://podminky.urs.cz/item/CS_URS_2024_01/722231075</t>
  </si>
  <si>
    <t>722232044</t>
  </si>
  <si>
    <t>Kohout kulový přímý G 3/4" PN 42 do 185°C vnitřní závit</t>
  </si>
  <si>
    <t>1077389052</t>
  </si>
  <si>
    <t>Armatury se dvěma závity kulové kohouty PN 42 do 185 °C přímé vnitřní závit G 3/4"</t>
  </si>
  <si>
    <t>https://podminky.urs.cz/item/CS_URS_2024_01/722232044</t>
  </si>
  <si>
    <t>722232046</t>
  </si>
  <si>
    <t>Kohout kulový přímý G 5/4" PN 42 do 185°C vnitřní závit</t>
  </si>
  <si>
    <t>-1754820317</t>
  </si>
  <si>
    <t>Armatury se dvěma závity kulové kohouty PN 42 do 185 °C přímé vnitřní závit G 5/4"</t>
  </si>
  <si>
    <t>https://podminky.urs.cz/item/CS_URS_2024_01/722232046</t>
  </si>
  <si>
    <t>722232062</t>
  </si>
  <si>
    <t>Kohout kulový přímý G 3/4" PN 42 do 185°C vnitřní závit s vypouštěním</t>
  </si>
  <si>
    <t>-576736908</t>
  </si>
  <si>
    <t>Armatury se dvěma závity kulové kohouty PN 42 do 185 °C přímé vnitřní závit s vypouštěním G 3/4"</t>
  </si>
  <si>
    <t>https://podminky.urs.cz/item/CS_URS_2024_01/722232062</t>
  </si>
  <si>
    <t>722232063</t>
  </si>
  <si>
    <t>Kohout kulový přímý G 1" PN 42 do 185°C vnitřní závit s vypouštěním</t>
  </si>
  <si>
    <t>-1542117050</t>
  </si>
  <si>
    <t>Armatury se dvěma závity kulové kohouty PN 42 do 185 °C přímé vnitřní závit s vypouštěním G 1"</t>
  </si>
  <si>
    <t>https://podminky.urs.cz/item/CS_URS_2024_01/722232063</t>
  </si>
  <si>
    <t>722232064</t>
  </si>
  <si>
    <t>Kohout kulový přímý G 5/4" PN 42 do 185°C vnitřní závit s vypouštěním</t>
  </si>
  <si>
    <t>-1912007896</t>
  </si>
  <si>
    <t>Armatury se dvěma závity kulové kohouty PN 42 do 185 °C přímé vnitřní závit s vypouštěním G 5/4"</t>
  </si>
  <si>
    <t>https://podminky.urs.cz/item/CS_URS_2024_01/722232064</t>
  </si>
  <si>
    <t>722234266</t>
  </si>
  <si>
    <t>Filtr mosazný G 5/4" PN 20 do 80°C s 2x vnitřním závitem</t>
  </si>
  <si>
    <t>1219609423</t>
  </si>
  <si>
    <t>Armatury se dvěma závity filtry mosazný PN 20 do 80 °C G 5/4"</t>
  </si>
  <si>
    <t>https://podminky.urs.cz/item/CS_URS_2024_01/722234266</t>
  </si>
  <si>
    <t>722260812</t>
  </si>
  <si>
    <t>Demontáž vodoměrů závitových G 3/4</t>
  </si>
  <si>
    <t>278805094</t>
  </si>
  <si>
    <t>https://podminky.urs.cz/item/CS_URS_2024_01/722260812</t>
  </si>
  <si>
    <t>722262225</t>
  </si>
  <si>
    <t>Vodoměr závitový jednovtokový suchoběžný dálkový odečet do 40°C G 1/2"x 110 R80 Qn 1,6 m3/h horizont</t>
  </si>
  <si>
    <t>26020340</t>
  </si>
  <si>
    <t>Vodoměry pro vodu do 40°C závitové horizontální jednovtokové suchoběžné pro dálkový odečet G 1/2" x 110 mm Qn 1,6 R80</t>
  </si>
  <si>
    <t>https://podminky.urs.cz/item/CS_URS_2024_01/722262225</t>
  </si>
  <si>
    <t>722262227</t>
  </si>
  <si>
    <t>Vodoměr závitový jednovtokový suchoběžný dálkový odečet do 40°C G 3/4"x 130 R100 Qn 4,0 m3/h horizont</t>
  </si>
  <si>
    <t>1823101633</t>
  </si>
  <si>
    <t>Vodoměry pro vodu do 40°C závitové horizontální jednovtokové suchoběžné pro dálkový odečet G 3/4" x 130 mm Qn 4,0 R100</t>
  </si>
  <si>
    <t>https://podminky.urs.cz/item/CS_URS_2024_01/722262227</t>
  </si>
  <si>
    <t>722290234</t>
  </si>
  <si>
    <t>Proplach a dezinfekce vodovodního potrubí DN do 80</t>
  </si>
  <si>
    <t>-781944843</t>
  </si>
  <si>
    <t>Zkoušky, proplach a desinfekce vodovodního potrubí proplach a desinfekce vodovodního potrubí do DN 80</t>
  </si>
  <si>
    <t>https://podminky.urs.cz/item/CS_URS_2024_01/722290234</t>
  </si>
  <si>
    <t>998722202</t>
  </si>
  <si>
    <t>Přesun hmot procentní pro vnitřní vodovod v objektech v přes 6 do 12 m</t>
  </si>
  <si>
    <t>-585684851</t>
  </si>
  <si>
    <t>Přesun hmot pro vnitřní vodovod stanovený procentní sazbou (%) z ceny vodorovná dopravní vzdálenost do 50 m základní v objektech výšky přes 6 do 12 m</t>
  </si>
  <si>
    <t>https://podminky.urs.cz/item/CS_URS_2024_01/998722202</t>
  </si>
  <si>
    <t>723</t>
  </si>
  <si>
    <t>Zdravotechnika - vnitřní plynovod</t>
  </si>
  <si>
    <t>723111203</t>
  </si>
  <si>
    <t>Potrubí ocelové závitové černé bezešvé svařované běžné DN 20</t>
  </si>
  <si>
    <t>974757328</t>
  </si>
  <si>
    <t>Potrubí z ocelových trubek závitových černých spojovaných svařováním, bezešvých běžných DN 20</t>
  </si>
  <si>
    <t>https://podminky.urs.cz/item/CS_URS_2024_01/723111203</t>
  </si>
  <si>
    <t>723111205</t>
  </si>
  <si>
    <t>Potrubí ocelové závitové černé bezešvé svařované běžné DN 32</t>
  </si>
  <si>
    <t>-792700229</t>
  </si>
  <si>
    <t>Potrubí z ocelových trubek závitových černých spojovaných svařováním, bezešvých běžných DN 32</t>
  </si>
  <si>
    <t>https://podminky.urs.cz/item/CS_URS_2024_01/723111205</t>
  </si>
  <si>
    <t>723111206</t>
  </si>
  <si>
    <t>Potrubí ocelové závitové černé bezešvé svařované běžné DN 40</t>
  </si>
  <si>
    <t>-254130583</t>
  </si>
  <si>
    <t>Potrubí z ocelových trubek závitových černých spojovaných svařováním, bezešvých běžných DN 40</t>
  </si>
  <si>
    <t>https://podminky.urs.cz/item/CS_URS_2024_01/723111206</t>
  </si>
  <si>
    <t>723120805</t>
  </si>
  <si>
    <t>Demontáž potrubí ocelové závitové svařované DN od 25 do 50</t>
  </si>
  <si>
    <t>-330419417</t>
  </si>
  <si>
    <t>Demontáž potrubí svařovaného z ocelových trubek závitových přes 25 do DN 50</t>
  </si>
  <si>
    <t>https://podminky.urs.cz/item/CS_URS_2024_01/723120805</t>
  </si>
  <si>
    <t>723160204</t>
  </si>
  <si>
    <t>Přípojka k plynoměru spojované na závit bez ochozu G 1"</t>
  </si>
  <si>
    <t>1191751468</t>
  </si>
  <si>
    <t>Přípojky k plynoměrům spojované na závit bez ochozu G 1"</t>
  </si>
  <si>
    <t>https://podminky.urs.cz/item/CS_URS_2024_01/723160204</t>
  </si>
  <si>
    <t>723160334</t>
  </si>
  <si>
    <t>Rozpěrka přípojek plynoměru G 1"</t>
  </si>
  <si>
    <t>969186156</t>
  </si>
  <si>
    <t>Přípojky k plynoměrům rozpěrky přípojek G 1"</t>
  </si>
  <si>
    <t>https://podminky.urs.cz/item/CS_URS_2024_01/723160334</t>
  </si>
  <si>
    <t>38822269</t>
  </si>
  <si>
    <t>plynoměr membránový nízkotlaký se šroubením Qmax 6m3/h, PN 0,05MPa, rozteč 100</t>
  </si>
  <si>
    <t>-786978865</t>
  </si>
  <si>
    <t>982322557</t>
  </si>
  <si>
    <t>998723102</t>
  </si>
  <si>
    <t>Přesun hmot tonážní pro vnitřní plynovod v objektech v přes 6 do 12 m</t>
  </si>
  <si>
    <t>671886525</t>
  </si>
  <si>
    <t>Přesun hmot pro vnitřní plynovod stanovený z hmotnosti přesunovaného materiálu vodorovná dopravní vzdálenost do 50 m základní v objektech výšky přes 6 do 12 m</t>
  </si>
  <si>
    <t>https://podminky.urs.cz/item/CS_URS_2024_01/998723102</t>
  </si>
  <si>
    <t>-101767535</t>
  </si>
  <si>
    <t>725112022</t>
  </si>
  <si>
    <t>Klozet keramický závěsný na nosné stěny s hlubokým splachováním odpad vodorovný</t>
  </si>
  <si>
    <t>1759424725</t>
  </si>
  <si>
    <t>Zařízení záchodů klozety keramické závěsné na nosné stěny s hlubokým splachováním odpad vodorovný</t>
  </si>
  <si>
    <t>https://podminky.urs.cz/item/CS_URS_2024_01/725112022</t>
  </si>
  <si>
    <t>-1653199797</t>
  </si>
  <si>
    <t>725211603</t>
  </si>
  <si>
    <t>Umyvadlo keramické bílé šířky 600 mm bez krytu na sifon připevněné na stěnu šrouby</t>
  </si>
  <si>
    <t>-1179486705</t>
  </si>
  <si>
    <t>Umyvadla keramická bílá bez výtokových armatur připevněná na stěnu šrouby bez sloupu nebo krytu na sifon, šířka umyvadla 600 mm</t>
  </si>
  <si>
    <t>https://podminky.urs.cz/item/CS_URS_2024_01/725211603</t>
  </si>
  <si>
    <t>1647849959</t>
  </si>
  <si>
    <t>725222116</t>
  </si>
  <si>
    <t>Vana bez armatur výtokových akrylátová se zápachovou uzávěrkou 1700x700 mm</t>
  </si>
  <si>
    <t>1125247662</t>
  </si>
  <si>
    <t>Vany bez výtokových armatur akrylátové se zápachovou uzávěrkou klasické 1700x700 mm</t>
  </si>
  <si>
    <t>https://podminky.urs.cz/item/CS_URS_2024_01/725222116</t>
  </si>
  <si>
    <t>846432388</t>
  </si>
  <si>
    <t>725311121</t>
  </si>
  <si>
    <t>Dřez jednoduchý nerezový se zápachovou uzávěrkou s odkapávací plochou 560x480 mm a miskou</t>
  </si>
  <si>
    <t>-969190642</t>
  </si>
  <si>
    <t>Dřezy bez výtokových armatur jednoduché se zápachovou uzávěrkou nerezové s odkapávací plochou 560x480 mm a miskou</t>
  </si>
  <si>
    <t>https://podminky.urs.cz/item/CS_URS_2024_01/725311121</t>
  </si>
  <si>
    <t>725535222</t>
  </si>
  <si>
    <t>Ventil pojistný bezpečnostní souprava s redukčním ventilem a výlevkou</t>
  </si>
  <si>
    <t>-1501006127</t>
  </si>
  <si>
    <t>Elektrické ohřívače zásobníkové pojistné armatury bezpečnostní souprava s redukčním ventilem a výlevkou</t>
  </si>
  <si>
    <t>https://podminky.urs.cz/item/CS_URS_2024_01/725535222</t>
  </si>
  <si>
    <t>725810811</t>
  </si>
  <si>
    <t>Demontáž ventilů výtokových nástěnných</t>
  </si>
  <si>
    <t>1361355129</t>
  </si>
  <si>
    <t>Demontáž výtokových ventilů nástěnných</t>
  </si>
  <si>
    <t>https://podminky.urs.cz/item/CS_URS_2024_01/725810811</t>
  </si>
  <si>
    <t>725813111</t>
  </si>
  <si>
    <t>Ventil rohový bez připojovací trubičky nebo flexi hadičky G 1/2"</t>
  </si>
  <si>
    <t>2052090841</t>
  </si>
  <si>
    <t>Ventily rohové bez připojovací trubičky nebo flexi hadičky G 1/2"</t>
  </si>
  <si>
    <t>https://podminky.urs.cz/item/CS_URS_2024_01/725813111</t>
  </si>
  <si>
    <t>IVR.13601250</t>
  </si>
  <si>
    <t>Flexi hadice k baterii (8x12) - 1/2"FxM 10, 50cm</t>
  </si>
  <si>
    <t>-1998578642</t>
  </si>
  <si>
    <t>725813112</t>
  </si>
  <si>
    <t>Ventil rohový pračkový G 3/4"</t>
  </si>
  <si>
    <t>2082051560</t>
  </si>
  <si>
    <t>Ventily rohové bez připojovací trubičky nebo flexi hadičky pračkové G 3/4"</t>
  </si>
  <si>
    <t>https://podminky.urs.cz/item/CS_URS_2024_01/725813112</t>
  </si>
  <si>
    <t>1603741325</t>
  </si>
  <si>
    <t>725821325</t>
  </si>
  <si>
    <t>Baterie dřezová stojánková páková s otáčivým kulatým ústím a délkou ramínka 220 mm</t>
  </si>
  <si>
    <t>1532149228</t>
  </si>
  <si>
    <t>Baterie dřezové stojánkové pákové s otáčivým ústím a délkou ramínka 220 mm</t>
  </si>
  <si>
    <t>https://podminky.urs.cz/item/CS_URS_2024_01/725821325</t>
  </si>
  <si>
    <t>725822611</t>
  </si>
  <si>
    <t>Baterie umyvadlová stojánková páková bez výpusti</t>
  </si>
  <si>
    <t>1785411851</t>
  </si>
  <si>
    <t>Baterie umyvadlové stojánkové pákové bez výpusti</t>
  </si>
  <si>
    <t>https://podminky.urs.cz/item/CS_URS_2024_01/725822611</t>
  </si>
  <si>
    <t>725831313</t>
  </si>
  <si>
    <t>Baterie vanová nástěnná páková s příslušenstvím a pohyblivým držákem</t>
  </si>
  <si>
    <t>-1142909768</t>
  </si>
  <si>
    <t>Baterie vanové nástěnné pákové s příslušenstvím a pohyblivým držákem</t>
  </si>
  <si>
    <t>https://podminky.urs.cz/item/CS_URS_2024_01/725831313</t>
  </si>
  <si>
    <t>725861102</t>
  </si>
  <si>
    <t>Zápachová uzávěrka pro umyvadla DN 40</t>
  </si>
  <si>
    <t>-662078401</t>
  </si>
  <si>
    <t>Zápachové uzávěrky zařizovacích předmětů pro umyvadla DN 40</t>
  </si>
  <si>
    <t>https://podminky.urs.cz/item/CS_URS_2024_01/725861102</t>
  </si>
  <si>
    <t>725862113</t>
  </si>
  <si>
    <t>Zápachová uzávěrka pro dřezy s přípojkou pro pračku nebo myčku DN 40/50</t>
  </si>
  <si>
    <t>-951625874</t>
  </si>
  <si>
    <t>Zápachové uzávěrky zařizovacích předmětů pro dřezy s přípojkou pro pračku nebo myčku DN 40/50</t>
  </si>
  <si>
    <t>https://podminky.urs.cz/item/CS_URS_2024_01/725862113</t>
  </si>
  <si>
    <t>725864311</t>
  </si>
  <si>
    <t>Zápachová uzávěrka van DN 40/50 s kulovým kloubem na odtoku</t>
  </si>
  <si>
    <t>-131781012</t>
  </si>
  <si>
    <t>Zápachové uzávěrky zařizovacích předmětů pro koupací vany s kulovým kloubem na odtoku DN 40/50</t>
  </si>
  <si>
    <t>https://podminky.urs.cz/item/CS_URS_2024_01/725864311</t>
  </si>
  <si>
    <t>725869101</t>
  </si>
  <si>
    <t>Montáž zápachových uzávěrek umyvadlových do DN 40</t>
  </si>
  <si>
    <t>2036612531</t>
  </si>
  <si>
    <t>Zápachové uzávěrky zařizovacích předmětů montáž zápachových uzávěrek umyvadlových do DN 40</t>
  </si>
  <si>
    <t>https://podminky.urs.cz/item/CS_URS_2024_01/725869101</t>
  </si>
  <si>
    <t>28615602</t>
  </si>
  <si>
    <t>čistící tvarovka odpadní pro vysoké teploty HTRE DN 75</t>
  </si>
  <si>
    <t>1139361356</t>
  </si>
  <si>
    <t>28615603</t>
  </si>
  <si>
    <t>čistící tvarovka odpadní pro vysoké teploty HTRE DN 110</t>
  </si>
  <si>
    <t>1764547224</t>
  </si>
  <si>
    <t>HLE.HL21.2</t>
  </si>
  <si>
    <t>Vtok (nálevka) DN32 se zápachovou uzávěrkou a kuličkou pro suchý stav</t>
  </si>
  <si>
    <t>1586065199</t>
  </si>
  <si>
    <t>725980123</t>
  </si>
  <si>
    <t>Dvířka 30/30</t>
  </si>
  <si>
    <t>-1177341260</t>
  </si>
  <si>
    <t>https://podminky.urs.cz/item/CS_URS_2024_01/725980123</t>
  </si>
  <si>
    <t>998725102</t>
  </si>
  <si>
    <t>Přesun hmot tonážní pro zařizovací předměty v objektech v přes 6 do 12 m</t>
  </si>
  <si>
    <t>-1753773229</t>
  </si>
  <si>
    <t>Přesun hmot pro zařizovací předměty stanovený z hmotnosti přesunovaného materiálu vodorovná dopravní vzdálenost do 50 m základní v objektech výšky přes 6 do 12 m</t>
  </si>
  <si>
    <t>https://podminky.urs.cz/item/CS_URS_2024_01/998725102</t>
  </si>
  <si>
    <t>726</t>
  </si>
  <si>
    <t>Zdravotechnika - předstěnové instalace</t>
  </si>
  <si>
    <t>726131042</t>
  </si>
  <si>
    <t>Instalační předstěna pro klozet závěsný v 1120 mm s ovládáním zepředu a odsáváním do stěn s kov kcí</t>
  </si>
  <si>
    <t>-2004881655</t>
  </si>
  <si>
    <t>Předstěnové instalační systémy do lehkých stěn s kovovou konstrukcí pro závěsné klozety ovládání zepředu, stavební výšky 1120 mm s připojením na odsávání zápachu</t>
  </si>
  <si>
    <t>https://podminky.urs.cz/item/CS_URS_2024_01/726131042</t>
  </si>
  <si>
    <t>726191001</t>
  </si>
  <si>
    <t>Zvukoizolační souprava pro klozet a bidet</t>
  </si>
  <si>
    <t>473725327</t>
  </si>
  <si>
    <t>Ostatní příslušenství instalačních systémů zvukoizolační souprava pro WC a bidet</t>
  </si>
  <si>
    <t>https://podminky.urs.cz/item/CS_URS_2024_01/726191001</t>
  </si>
  <si>
    <t>726191002</t>
  </si>
  <si>
    <t>Souprava pro předstěnovou montáž</t>
  </si>
  <si>
    <t>-182554240</t>
  </si>
  <si>
    <t>Ostatní příslušenství instalačních systémů souprava pro předstěnovou montáž</t>
  </si>
  <si>
    <t>https://podminky.urs.cz/item/CS_URS_2024_01/726191002</t>
  </si>
  <si>
    <t>726191011</t>
  </si>
  <si>
    <t>Ovládací tlačítko WC pro montáž do předstěnových konstrukcí</t>
  </si>
  <si>
    <t>1336451834</t>
  </si>
  <si>
    <t>Ostatní příslušenství instalačních systémů montáž ovládacích tlačítek k WC</t>
  </si>
  <si>
    <t>https://podminky.urs.cz/item/CS_URS_2024_01/726191011</t>
  </si>
  <si>
    <t>55281794</t>
  </si>
  <si>
    <t>tlačítko pro ovládání WC zepředu plast dvě množství vody 246x164mm</t>
  </si>
  <si>
    <t>657496012</t>
  </si>
  <si>
    <t>998726222</t>
  </si>
  <si>
    <t>Přesun hmot procentní pro instalační prefabrikáty s omezením mechanizace v objektech v přes 6 do 12 m</t>
  </si>
  <si>
    <t>-506085519</t>
  </si>
  <si>
    <t>Přesun hmot pro instalační prefabrikáty stanovený procentní sazbou (%) z ceny vodorovná dopravní vzdálenost do 50 m s omezením mechanizace v objektech výšky přes 6 m do 12 m</t>
  </si>
  <si>
    <t>https://podminky.urs.cz/item/CS_URS_2024_01/998726222</t>
  </si>
  <si>
    <t>727</t>
  </si>
  <si>
    <t>Zdravotechnika - požární ochrana</t>
  </si>
  <si>
    <t>727111005</t>
  </si>
  <si>
    <t>Trubní ucpávka ocelového potrubí bez izolace DN 80 stěnou tl 100 mm požární odolnost EI 120</t>
  </si>
  <si>
    <t>770559108</t>
  </si>
  <si>
    <t>Protipožární trubní ucpávky ocelového potrubí bez izolace prostup stěnou tloušťky 100 mm požární odolnost EI 120 DN 80</t>
  </si>
  <si>
    <t>https://podminky.urs.cz/item/CS_URS_2024_01/727111005</t>
  </si>
  <si>
    <t>727111003</t>
  </si>
  <si>
    <t>Trubní ucpávka ocelového potrubí bez izolace DN 50 stěnou tl 100 mm požární odolnost EI 120</t>
  </si>
  <si>
    <t>1690379319</t>
  </si>
  <si>
    <t>Protipožární trubní ucpávky ocelového potrubí bez izolace prostup stěnou tloušťky 100 mm požární odolnost EI 120 DN 50</t>
  </si>
  <si>
    <t>https://podminky.urs.cz/item/CS_URS_2024_01/727111003</t>
  </si>
  <si>
    <t>727111007</t>
  </si>
  <si>
    <t>Trubní ucpávka ocelového potrubí bez izolace DN 125 stěnou tl 100 mm požární odolnost EI 120</t>
  </si>
  <si>
    <t>1830065200</t>
  </si>
  <si>
    <t>Protipožární trubní ucpávky ocelového potrubí bez izolace prostup stěnou tloušťky 100 mm požární odolnost EI 120 DN 125</t>
  </si>
  <si>
    <t>https://podminky.urs.cz/item/CS_URS_2024_01/727111007</t>
  </si>
  <si>
    <t xml:space="preserve">Poznámka k položce:_x000d_
Protěsnění prostupů kanalizaci stoupačky v koupelnách pod stropy 6 ks protipožární manžety DN 110 mm.
Stoupačka z kuchyní v 1.PP 1 požární manžeta pod stropem."_x000d_
</t>
  </si>
  <si>
    <t>783615551</t>
  </si>
  <si>
    <t>Mezinátěr jednonásobný syntetický nátěr potrubí DN do 50 mm</t>
  </si>
  <si>
    <t>853122542</t>
  </si>
  <si>
    <t>Mezinátěr armatur a kovových potrubí potrubí do DN 50 mm syntetický standardní</t>
  </si>
  <si>
    <t>https://podminky.urs.cz/item/CS_URS_2024_01/783615551</t>
  </si>
  <si>
    <t>783617601</t>
  </si>
  <si>
    <t>Krycí jednonásobný syntetický nátěr potrubí DN do 50 mm</t>
  </si>
  <si>
    <t>-1057235789</t>
  </si>
  <si>
    <t>Krycí nátěr (email) armatur a kovových potrubí potrubí do DN 50 mm jednonásobný syntetický standardní</t>
  </si>
  <si>
    <t>https://podminky.urs.cz/item/CS_URS_2024_01/783617601</t>
  </si>
  <si>
    <t>783624651</t>
  </si>
  <si>
    <t>Základní antikorozní jednonásobný akrylátový nátěr potrubí DN do 50 mm</t>
  </si>
  <si>
    <t>273281265</t>
  </si>
  <si>
    <t>Základní antikorozní nátěr armatur a kovových potrubí jednonásobný potrubí do DN 50 mm akrylátový</t>
  </si>
  <si>
    <t>https://podminky.urs.cz/item/CS_URS_2024_01/783624651</t>
  </si>
  <si>
    <t>09 - Elektrotechnika</t>
  </si>
  <si>
    <t xml:space="preserve">    742 - Elektroinstalace - slaboproud</t>
  </si>
  <si>
    <t>74101</t>
  </si>
  <si>
    <t>Silnoproud - viz samostatný rozpočet</t>
  </si>
  <si>
    <t>-1166811065</t>
  </si>
  <si>
    <t>742</t>
  </si>
  <si>
    <t>Elektroinstalace - slaboproud</t>
  </si>
  <si>
    <t>74202</t>
  </si>
  <si>
    <t>Slaboproud - viz samostatný rozpočet</t>
  </si>
  <si>
    <t>-71691289</t>
  </si>
  <si>
    <t>10 - Vedlejší náklady</t>
  </si>
  <si>
    <t xml:space="preserve">    VRN3 - Zařízení staveniště</t>
  </si>
  <si>
    <t xml:space="preserve">    VRN4 - Inženýrská činnost</t>
  </si>
  <si>
    <t>VRN005</t>
  </si>
  <si>
    <t>Vytyčení inženýrských sítí</t>
  </si>
  <si>
    <t>905199438</t>
  </si>
  <si>
    <t>VRN012</t>
  </si>
  <si>
    <t xml:space="preserve">Dočasná dopravní opatření </t>
  </si>
  <si>
    <t>997602337</t>
  </si>
  <si>
    <t xml:space="preserve">Poznámka k položce:_x000d_
Náklady na vyhotovení návrhu dočasného dopravního značení, jeho projednání s dotčenými orgány a organizacemi, dodání dopravních značek, jejich rozmístění a přemísťování a jejich údržba v průběhu výstavby včetně následného odstranění po ukončení stavebních prací._x000d_
- přechodné DZ dle schématu B/1, B/3 nebo B/4 z TP66/2015 </t>
  </si>
  <si>
    <t>VRN014</t>
  </si>
  <si>
    <t xml:space="preserve">Zaměření skutečného provedení stavby, projektová dokumentace skutečného provedení </t>
  </si>
  <si>
    <t>-1963618260</t>
  </si>
  <si>
    <t xml:space="preserve">Poznámka k položce:_x000d_
v tištěné podobě (3x kpl pro objednatele) a v digitální formě ve formátu pdf na nosiči CD		_x000d_
</t>
  </si>
  <si>
    <t>VRN015</t>
  </si>
  <si>
    <t>Fotodokumentace v průběhu stavby</t>
  </si>
  <si>
    <t>987197043</t>
  </si>
  <si>
    <t>VRN016</t>
  </si>
  <si>
    <t>Zajištění výkopů, případné lávky k objektům</t>
  </si>
  <si>
    <t>-1128720789</t>
  </si>
  <si>
    <t>VRN3</t>
  </si>
  <si>
    <t>Zařízení staveniště</t>
  </si>
  <si>
    <t>030001000</t>
  </si>
  <si>
    <t>1024</t>
  </si>
  <si>
    <t>149620728</t>
  </si>
  <si>
    <t>Veškeré náklady spojené s vybudováním, provozem a odstraněním zařízení staveniště.</t>
  </si>
  <si>
    <t xml:space="preserve">Poznámka k položce:_x000d_
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 Doprava a osazení mobilních buněk sociálního zařízení – toalety._x000d_
Doprava a osazení dočasného oplocení staveniště._x000d_
Zřízení vnitrostaveništního rozvodu energie do 5 kV od připojení na hlavní přívod na staveništi včetně rozvaděčů pro připojení přenosných zásuvkových skříní, obecné osvětlení staveniště (včetně stožárů a osvětlovacích těles)._x000d_
Zřízení přípojky elektrické energie a vody do vzdálenosti 1 km od obvodu staveniště. Náhradní zdroj elektrické energie. _x000d_
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energií._x000d_
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</si>
  <si>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VRN4</t>
  </si>
  <si>
    <t>Inženýrská činnost</t>
  </si>
  <si>
    <t>044002000</t>
  </si>
  <si>
    <t>Revize</t>
  </si>
  <si>
    <t>-1303427181</t>
  </si>
  <si>
    <t>Poznámka k položce:_x000d_
Náklady zhotovitele, související s prováděním zkoušek a revizí předepsaných technickými normami nebo objednatelem a které jsou pro provedení díla nezbytné.</t>
  </si>
  <si>
    <t>045002000</t>
  </si>
  <si>
    <t>Kompletační a koordinační činnost</t>
  </si>
  <si>
    <t>70436134</t>
  </si>
  <si>
    <t>Poznámka k položce:_x000d_
Koordinace stavebních a technologických dodávek stavby._x000d_
Náklady na individuální zkoušky dodaných a smontovaných technologických zařízení včetně komplexního vyzkoušení.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</si>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</sst>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8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3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167" fontId="22" fillId="3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40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132" TargetMode="External" /><Relationship Id="rId2" Type="http://schemas.openxmlformats.org/officeDocument/2006/relationships/hyperlink" Target="https://podminky.urs.cz/item/CS_URS_2024_01/113107112" TargetMode="External" /><Relationship Id="rId3" Type="http://schemas.openxmlformats.org/officeDocument/2006/relationships/hyperlink" Target="https://podminky.urs.cz/item/CS_URS_2024_01/962031132" TargetMode="External" /><Relationship Id="rId4" Type="http://schemas.openxmlformats.org/officeDocument/2006/relationships/hyperlink" Target="https://podminky.urs.cz/item/CS_URS_2024_01/962031133" TargetMode="External" /><Relationship Id="rId5" Type="http://schemas.openxmlformats.org/officeDocument/2006/relationships/hyperlink" Target="https://podminky.urs.cz/item/CS_URS_2024_01/965043331" TargetMode="External" /><Relationship Id="rId6" Type="http://schemas.openxmlformats.org/officeDocument/2006/relationships/hyperlink" Target="https://podminky.urs.cz/item/CS_URS_2024_01/965081223" TargetMode="External" /><Relationship Id="rId7" Type="http://schemas.openxmlformats.org/officeDocument/2006/relationships/hyperlink" Target="https://podminky.urs.cz/item/CS_URS_2024_01/965082933" TargetMode="External" /><Relationship Id="rId8" Type="http://schemas.openxmlformats.org/officeDocument/2006/relationships/hyperlink" Target="https://podminky.urs.cz/item/CS_URS_2024_01/968062374" TargetMode="External" /><Relationship Id="rId9" Type="http://schemas.openxmlformats.org/officeDocument/2006/relationships/hyperlink" Target="https://podminky.urs.cz/item/CS_URS_2024_01/968062375" TargetMode="External" /><Relationship Id="rId10" Type="http://schemas.openxmlformats.org/officeDocument/2006/relationships/hyperlink" Target="https://podminky.urs.cz/item/CS_URS_2024_01/968062456" TargetMode="External" /><Relationship Id="rId11" Type="http://schemas.openxmlformats.org/officeDocument/2006/relationships/hyperlink" Target="https://podminky.urs.cz/item/CS_URS_2024_01/968072244" TargetMode="External" /><Relationship Id="rId12" Type="http://schemas.openxmlformats.org/officeDocument/2006/relationships/hyperlink" Target="https://podminky.urs.cz/item/CS_URS_2024_01/968072455" TargetMode="External" /><Relationship Id="rId13" Type="http://schemas.openxmlformats.org/officeDocument/2006/relationships/hyperlink" Target="https://podminky.urs.cz/item/CS_URS_2024_01/971033541" TargetMode="External" /><Relationship Id="rId14" Type="http://schemas.openxmlformats.org/officeDocument/2006/relationships/hyperlink" Target="https://podminky.urs.cz/item/CS_URS_2024_01/971033651" TargetMode="External" /><Relationship Id="rId15" Type="http://schemas.openxmlformats.org/officeDocument/2006/relationships/hyperlink" Target="https://podminky.urs.cz/item/CS_URS_2024_01/974031133" TargetMode="External" /><Relationship Id="rId16" Type="http://schemas.openxmlformats.org/officeDocument/2006/relationships/hyperlink" Target="https://podminky.urs.cz/item/CS_URS_2024_01/974031264" TargetMode="External" /><Relationship Id="rId17" Type="http://schemas.openxmlformats.org/officeDocument/2006/relationships/hyperlink" Target="https://podminky.urs.cz/item/CS_URS_2024_01/978012191" TargetMode="External" /><Relationship Id="rId18" Type="http://schemas.openxmlformats.org/officeDocument/2006/relationships/hyperlink" Target="https://podminky.urs.cz/item/CS_URS_2024_01/978013191" TargetMode="External" /><Relationship Id="rId19" Type="http://schemas.openxmlformats.org/officeDocument/2006/relationships/hyperlink" Target="https://podminky.urs.cz/item/CS_URS_2024_01/978015391" TargetMode="External" /><Relationship Id="rId20" Type="http://schemas.openxmlformats.org/officeDocument/2006/relationships/hyperlink" Target="https://podminky.urs.cz/item/CS_URS_2024_01/978059541" TargetMode="External" /><Relationship Id="rId21" Type="http://schemas.openxmlformats.org/officeDocument/2006/relationships/hyperlink" Target="https://podminky.urs.cz/item/CS_URS_2024_01/997013112" TargetMode="External" /><Relationship Id="rId22" Type="http://schemas.openxmlformats.org/officeDocument/2006/relationships/hyperlink" Target="https://podminky.urs.cz/item/CS_URS_2024_01/997013501" TargetMode="External" /><Relationship Id="rId23" Type="http://schemas.openxmlformats.org/officeDocument/2006/relationships/hyperlink" Target="https://podminky.urs.cz/item/CS_URS_2024_01/997013509" TargetMode="External" /><Relationship Id="rId24" Type="http://schemas.openxmlformats.org/officeDocument/2006/relationships/hyperlink" Target="https://podminky.urs.cz/item/CS_URS_2024_01/997013869" TargetMode="External" /><Relationship Id="rId25" Type="http://schemas.openxmlformats.org/officeDocument/2006/relationships/hyperlink" Target="https://podminky.urs.cz/item/CS_URS_2024_01/712600845" TargetMode="External" /><Relationship Id="rId26" Type="http://schemas.openxmlformats.org/officeDocument/2006/relationships/hyperlink" Target="https://podminky.urs.cz/item/CS_URS_2024_01/725110811" TargetMode="External" /><Relationship Id="rId27" Type="http://schemas.openxmlformats.org/officeDocument/2006/relationships/hyperlink" Target="https://podminky.urs.cz/item/CS_URS_2024_01/725210821" TargetMode="External" /><Relationship Id="rId28" Type="http://schemas.openxmlformats.org/officeDocument/2006/relationships/hyperlink" Target="https://podminky.urs.cz/item/CS_URS_2024_01/725220842" TargetMode="External" /><Relationship Id="rId29" Type="http://schemas.openxmlformats.org/officeDocument/2006/relationships/hyperlink" Target="https://podminky.urs.cz/item/CS_URS_2024_01/725310823" TargetMode="External" /><Relationship Id="rId30" Type="http://schemas.openxmlformats.org/officeDocument/2006/relationships/hyperlink" Target="https://podminky.urs.cz/item/CS_URS_2024_01/725530823" TargetMode="External" /><Relationship Id="rId31" Type="http://schemas.openxmlformats.org/officeDocument/2006/relationships/hyperlink" Target="https://podminky.urs.cz/item/CS_URS_2024_01/725820801" TargetMode="External" /><Relationship Id="rId32" Type="http://schemas.openxmlformats.org/officeDocument/2006/relationships/hyperlink" Target="https://podminky.urs.cz/item/CS_URS_2024_01/741421811" TargetMode="External" /><Relationship Id="rId33" Type="http://schemas.openxmlformats.org/officeDocument/2006/relationships/hyperlink" Target="https://podminky.urs.cz/item/CS_URS_2024_01/741421831" TargetMode="External" /><Relationship Id="rId34" Type="http://schemas.openxmlformats.org/officeDocument/2006/relationships/hyperlink" Target="https://podminky.urs.cz/item/CS_URS_2024_01/741421871" TargetMode="External" /><Relationship Id="rId35" Type="http://schemas.openxmlformats.org/officeDocument/2006/relationships/hyperlink" Target="https://podminky.urs.cz/item/CS_URS_2024_01/762111811" TargetMode="External" /><Relationship Id="rId36" Type="http://schemas.openxmlformats.org/officeDocument/2006/relationships/hyperlink" Target="https://podminky.urs.cz/item/CS_URS_2024_01/762331811" TargetMode="External" /><Relationship Id="rId37" Type="http://schemas.openxmlformats.org/officeDocument/2006/relationships/hyperlink" Target="https://podminky.urs.cz/item/CS_URS_2024_01/762331812" TargetMode="External" /><Relationship Id="rId38" Type="http://schemas.openxmlformats.org/officeDocument/2006/relationships/hyperlink" Target="https://podminky.urs.cz/item/CS_URS_2024_01/762341811" TargetMode="External" /><Relationship Id="rId39" Type="http://schemas.openxmlformats.org/officeDocument/2006/relationships/hyperlink" Target="https://podminky.urs.cz/item/CS_URS_2024_01/762354811" TargetMode="External" /><Relationship Id="rId40" Type="http://schemas.openxmlformats.org/officeDocument/2006/relationships/hyperlink" Target="https://podminky.urs.cz/item/CS_URS_2024_01/762522811" TargetMode="External" /><Relationship Id="rId41" Type="http://schemas.openxmlformats.org/officeDocument/2006/relationships/hyperlink" Target="https://podminky.urs.cz/item/CS_URS_2024_01/762526811" TargetMode="External" /><Relationship Id="rId42" Type="http://schemas.openxmlformats.org/officeDocument/2006/relationships/hyperlink" Target="https://podminky.urs.cz/item/CS_URS_2024_01/764001821" TargetMode="External" /><Relationship Id="rId43" Type="http://schemas.openxmlformats.org/officeDocument/2006/relationships/hyperlink" Target="https://podminky.urs.cz/item/CS_URS_2024_01/764001851" TargetMode="External" /><Relationship Id="rId44" Type="http://schemas.openxmlformats.org/officeDocument/2006/relationships/hyperlink" Target="https://podminky.urs.cz/item/CS_URS_2024_01/764001871" TargetMode="External" /><Relationship Id="rId45" Type="http://schemas.openxmlformats.org/officeDocument/2006/relationships/hyperlink" Target="https://podminky.urs.cz/item/CS_URS_2024_01/764001891" TargetMode="External" /><Relationship Id="rId46" Type="http://schemas.openxmlformats.org/officeDocument/2006/relationships/hyperlink" Target="https://podminky.urs.cz/item/CS_URS_2024_01/764002812" TargetMode="External" /><Relationship Id="rId47" Type="http://schemas.openxmlformats.org/officeDocument/2006/relationships/hyperlink" Target="https://podminky.urs.cz/item/CS_URS_2024_01/764002821" TargetMode="External" /><Relationship Id="rId48" Type="http://schemas.openxmlformats.org/officeDocument/2006/relationships/hyperlink" Target="https://podminky.urs.cz/item/CS_URS_2024_01/764002831" TargetMode="External" /><Relationship Id="rId49" Type="http://schemas.openxmlformats.org/officeDocument/2006/relationships/hyperlink" Target="https://podminky.urs.cz/item/CS_URS_2024_01/764002851" TargetMode="External" /><Relationship Id="rId50" Type="http://schemas.openxmlformats.org/officeDocument/2006/relationships/hyperlink" Target="https://podminky.urs.cz/item/CS_URS_2024_01/764004801" TargetMode="External" /><Relationship Id="rId51" Type="http://schemas.openxmlformats.org/officeDocument/2006/relationships/hyperlink" Target="https://podminky.urs.cz/item/CS_URS_2024_01/764004861" TargetMode="External" /><Relationship Id="rId52" Type="http://schemas.openxmlformats.org/officeDocument/2006/relationships/hyperlink" Target="https://podminky.urs.cz/item/CS_URS_2024_01/766691811" TargetMode="External" /><Relationship Id="rId53" Type="http://schemas.openxmlformats.org/officeDocument/2006/relationships/hyperlink" Target="https://podminky.urs.cz/item/CS_URS_2024_01/766812830" TargetMode="External" /><Relationship Id="rId54" Type="http://schemas.openxmlformats.org/officeDocument/2006/relationships/hyperlink" Target="https://podminky.urs.cz/item/CS_URS_2024_01/766825821" TargetMode="External" /><Relationship Id="rId55" Type="http://schemas.openxmlformats.org/officeDocument/2006/relationships/hyperlink" Target="https://podminky.urs.cz/item/CS_URS_2024_01/767996801" TargetMode="External" /><Relationship Id="rId56" Type="http://schemas.openxmlformats.org/officeDocument/2006/relationships/hyperlink" Target="https://podminky.urs.cz/item/CS_URS_2024_01/776201812" TargetMode="External" /><Relationship Id="rId57" Type="http://schemas.openxmlformats.org/officeDocument/2006/relationships/hyperlink" Target="https://podminky.urs.cz/item/CS_URS_2024_01/776410811" TargetMode="External" /><Relationship Id="rId5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154203" TargetMode="External" /><Relationship Id="rId2" Type="http://schemas.openxmlformats.org/officeDocument/2006/relationships/hyperlink" Target="https://podminky.urs.cz/item/CS_URS_2024_01/151101101" TargetMode="External" /><Relationship Id="rId3" Type="http://schemas.openxmlformats.org/officeDocument/2006/relationships/hyperlink" Target="https://podminky.urs.cz/item/CS_URS_2024_01/151101111" TargetMode="External" /><Relationship Id="rId4" Type="http://schemas.openxmlformats.org/officeDocument/2006/relationships/hyperlink" Target="https://podminky.urs.cz/item/CS_URS_2024_01/162751137" TargetMode="External" /><Relationship Id="rId5" Type="http://schemas.openxmlformats.org/officeDocument/2006/relationships/hyperlink" Target="https://podminky.urs.cz/item/CS_URS_2024_01/162751119" TargetMode="External" /><Relationship Id="rId6" Type="http://schemas.openxmlformats.org/officeDocument/2006/relationships/hyperlink" Target="https://podminky.urs.cz/item/CS_URS_2024_01/171201231" TargetMode="External" /><Relationship Id="rId7" Type="http://schemas.openxmlformats.org/officeDocument/2006/relationships/hyperlink" Target="https://podminky.urs.cz/item/CS_URS_2024_01/174151101" TargetMode="External" /><Relationship Id="rId8" Type="http://schemas.openxmlformats.org/officeDocument/2006/relationships/hyperlink" Target="https://podminky.urs.cz/item/CS_URS_2024_01/181411132" TargetMode="External" /><Relationship Id="rId9" Type="http://schemas.openxmlformats.org/officeDocument/2006/relationships/hyperlink" Target="https://podminky.urs.cz/item/CS_URS_2024_01/181912111" TargetMode="External" /><Relationship Id="rId10" Type="http://schemas.openxmlformats.org/officeDocument/2006/relationships/hyperlink" Target="https://podminky.urs.cz/item/CS_URS_2024_01/211971110" TargetMode="External" /><Relationship Id="rId11" Type="http://schemas.openxmlformats.org/officeDocument/2006/relationships/hyperlink" Target="https://podminky.urs.cz/item/CS_URS_2024_01/319202213" TargetMode="External" /><Relationship Id="rId12" Type="http://schemas.openxmlformats.org/officeDocument/2006/relationships/hyperlink" Target="https://podminky.urs.cz/item/CS_URS_2024_01/451577877" TargetMode="External" /><Relationship Id="rId13" Type="http://schemas.openxmlformats.org/officeDocument/2006/relationships/hyperlink" Target="https://podminky.urs.cz/item/CS_URS_2024_01/637211121" TargetMode="External" /><Relationship Id="rId14" Type="http://schemas.openxmlformats.org/officeDocument/2006/relationships/hyperlink" Target="https://podminky.urs.cz/item/CS_URS_2024_01/612822001" TargetMode="External" /><Relationship Id="rId15" Type="http://schemas.openxmlformats.org/officeDocument/2006/relationships/hyperlink" Target="https://podminky.urs.cz/item/CS_URS_2024_01/612822021" TargetMode="External" /><Relationship Id="rId16" Type="http://schemas.openxmlformats.org/officeDocument/2006/relationships/hyperlink" Target="https://podminky.urs.cz/item/CS_URS_2024_01/619999031" TargetMode="External" /><Relationship Id="rId17" Type="http://schemas.openxmlformats.org/officeDocument/2006/relationships/hyperlink" Target="https://podminky.urs.cz/item/CS_URS_2024_01/622131121" TargetMode="External" /><Relationship Id="rId18" Type="http://schemas.openxmlformats.org/officeDocument/2006/relationships/hyperlink" Target="https://podminky.urs.cz/item/CS_URS_2024_01/622311121" TargetMode="External" /><Relationship Id="rId19" Type="http://schemas.openxmlformats.org/officeDocument/2006/relationships/hyperlink" Target="https://podminky.urs.cz/item/CS_URS_2024_01/629995101" TargetMode="External" /><Relationship Id="rId20" Type="http://schemas.openxmlformats.org/officeDocument/2006/relationships/hyperlink" Target="https://podminky.urs.cz/item/CS_URS_2024_01/629995223" TargetMode="External" /><Relationship Id="rId21" Type="http://schemas.openxmlformats.org/officeDocument/2006/relationships/hyperlink" Target="https://podminky.urs.cz/item/CS_URS_2024_01/985131311" TargetMode="External" /><Relationship Id="rId22" Type="http://schemas.openxmlformats.org/officeDocument/2006/relationships/hyperlink" Target="https://podminky.urs.cz/item/CS_URS_2024_01/212312111" TargetMode="External" /><Relationship Id="rId23" Type="http://schemas.openxmlformats.org/officeDocument/2006/relationships/hyperlink" Target="https://podminky.urs.cz/item/CS_URS_2024_01/212750103" TargetMode="External" /><Relationship Id="rId24" Type="http://schemas.openxmlformats.org/officeDocument/2006/relationships/hyperlink" Target="https://podminky.urs.cz/item/CS_URS_2024_01/894812201" TargetMode="External" /><Relationship Id="rId25" Type="http://schemas.openxmlformats.org/officeDocument/2006/relationships/hyperlink" Target="https://podminky.urs.cz/item/CS_URS_2024_01/894812232" TargetMode="External" /><Relationship Id="rId26" Type="http://schemas.openxmlformats.org/officeDocument/2006/relationships/hyperlink" Target="https://podminky.urs.cz/item/CS_URS_2024_01/894812255" TargetMode="External" /><Relationship Id="rId27" Type="http://schemas.openxmlformats.org/officeDocument/2006/relationships/hyperlink" Target="https://podminky.urs.cz/item/CS_URS_2024_01/899661312" TargetMode="External" /><Relationship Id="rId28" Type="http://schemas.openxmlformats.org/officeDocument/2006/relationships/hyperlink" Target="https://podminky.urs.cz/item/CS_URS_2024_01/952901111" TargetMode="External" /><Relationship Id="rId29" Type="http://schemas.openxmlformats.org/officeDocument/2006/relationships/hyperlink" Target="https://podminky.urs.cz/item/CS_URS_2024_01/998018001" TargetMode="External" /><Relationship Id="rId30" Type="http://schemas.openxmlformats.org/officeDocument/2006/relationships/hyperlink" Target="https://podminky.urs.cz/item/CS_URS_2024_01/711112001" TargetMode="External" /><Relationship Id="rId31" Type="http://schemas.openxmlformats.org/officeDocument/2006/relationships/hyperlink" Target="https://podminky.urs.cz/item/CS_URS_2024_01/711142559" TargetMode="External" /><Relationship Id="rId32" Type="http://schemas.openxmlformats.org/officeDocument/2006/relationships/hyperlink" Target="https://podminky.urs.cz/item/CS_URS_2024_01/711142559" TargetMode="External" /><Relationship Id="rId33" Type="http://schemas.openxmlformats.org/officeDocument/2006/relationships/hyperlink" Target="https://podminky.urs.cz/item/CS_URS_2024_01/711161215" TargetMode="External" /><Relationship Id="rId34" Type="http://schemas.openxmlformats.org/officeDocument/2006/relationships/hyperlink" Target="https://podminky.urs.cz/item/CS_URS_2024_01/711161384" TargetMode="External" /><Relationship Id="rId35" Type="http://schemas.openxmlformats.org/officeDocument/2006/relationships/hyperlink" Target="https://podminky.urs.cz/item/CS_URS_2024_01/998711201" TargetMode="External" /><Relationship Id="rId36" Type="http://schemas.openxmlformats.org/officeDocument/2006/relationships/hyperlink" Target="https://podminky.urs.cz/item/CS_URS_2024_01/784191007" TargetMode="External" /><Relationship Id="rId37" Type="http://schemas.openxmlformats.org/officeDocument/2006/relationships/hyperlink" Target="https://podminky.urs.cz/item/CS_URS_2024_01/784181101" TargetMode="External" /><Relationship Id="rId38" Type="http://schemas.openxmlformats.org/officeDocument/2006/relationships/hyperlink" Target="https://podminky.urs.cz/item/CS_URS_2024_01/784221111" TargetMode="External" /><Relationship Id="rId39" Type="http://schemas.openxmlformats.org/officeDocument/2006/relationships/hyperlink" Target="https://podminky.urs.cz/item/CS_URS_2024_01/784321001" TargetMode="External" /><Relationship Id="rId4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4231127" TargetMode="External" /><Relationship Id="rId2" Type="http://schemas.openxmlformats.org/officeDocument/2006/relationships/hyperlink" Target="https://podminky.urs.cz/item/CS_URS_2024_01/314231164" TargetMode="External" /><Relationship Id="rId3" Type="http://schemas.openxmlformats.org/officeDocument/2006/relationships/hyperlink" Target="https://podminky.urs.cz/item/CS_URS_2024_01/998018002" TargetMode="External" /><Relationship Id="rId4" Type="http://schemas.openxmlformats.org/officeDocument/2006/relationships/hyperlink" Target="https://podminky.urs.cz/item/CS_URS_2024_01/721242116" TargetMode="External" /><Relationship Id="rId5" Type="http://schemas.openxmlformats.org/officeDocument/2006/relationships/hyperlink" Target="https://podminky.urs.cz/item/CS_URS_2024_01/762083111" TargetMode="External" /><Relationship Id="rId6" Type="http://schemas.openxmlformats.org/officeDocument/2006/relationships/hyperlink" Target="https://podminky.urs.cz/item/CS_URS_2024_01/762332921" TargetMode="External" /><Relationship Id="rId7" Type="http://schemas.openxmlformats.org/officeDocument/2006/relationships/hyperlink" Target="https://podminky.urs.cz/item/CS_URS_2024_01/762332922" TargetMode="External" /><Relationship Id="rId8" Type="http://schemas.openxmlformats.org/officeDocument/2006/relationships/hyperlink" Target="https://podminky.urs.cz/item/CS_URS_2024_01/762342314" TargetMode="External" /><Relationship Id="rId9" Type="http://schemas.openxmlformats.org/officeDocument/2006/relationships/hyperlink" Target="https://podminky.urs.cz/item/CS_URS_2024_01/762342511" TargetMode="External" /><Relationship Id="rId10" Type="http://schemas.openxmlformats.org/officeDocument/2006/relationships/hyperlink" Target="https://podminky.urs.cz/item/CS_URS_2024_01/762395000" TargetMode="External" /><Relationship Id="rId11" Type="http://schemas.openxmlformats.org/officeDocument/2006/relationships/hyperlink" Target="https://podminky.urs.cz/item/CS_URS_2024_01/998762202" TargetMode="External" /><Relationship Id="rId12" Type="http://schemas.openxmlformats.org/officeDocument/2006/relationships/hyperlink" Target="https://podminky.urs.cz/item/CS_URS_2024_01/764111653" TargetMode="External" /><Relationship Id="rId13" Type="http://schemas.openxmlformats.org/officeDocument/2006/relationships/hyperlink" Target="https://podminky.urs.cz/item/CS_URS_2024_01/764203156" TargetMode="External" /><Relationship Id="rId14" Type="http://schemas.openxmlformats.org/officeDocument/2006/relationships/hyperlink" Target="https://podminky.urs.cz/item/CS_URS_2024_01/764211625" TargetMode="External" /><Relationship Id="rId15" Type="http://schemas.openxmlformats.org/officeDocument/2006/relationships/hyperlink" Target="https://podminky.urs.cz/item/CS_URS_2024_01/764211655" TargetMode="External" /><Relationship Id="rId16" Type="http://schemas.openxmlformats.org/officeDocument/2006/relationships/hyperlink" Target="https://podminky.urs.cz/item/CS_URS_2024_01/764212613" TargetMode="External" /><Relationship Id="rId17" Type="http://schemas.openxmlformats.org/officeDocument/2006/relationships/hyperlink" Target="https://podminky.urs.cz/item/CS_URS_2024_01/764212621" TargetMode="External" /><Relationship Id="rId18" Type="http://schemas.openxmlformats.org/officeDocument/2006/relationships/hyperlink" Target="https://podminky.urs.cz/item/CS_URS_2024_01/764212665" TargetMode="External" /><Relationship Id="rId19" Type="http://schemas.openxmlformats.org/officeDocument/2006/relationships/hyperlink" Target="https://podminky.urs.cz/item/CS_URS_2024_01/764213652" TargetMode="External" /><Relationship Id="rId20" Type="http://schemas.openxmlformats.org/officeDocument/2006/relationships/hyperlink" Target="https://podminky.urs.cz/item/CS_URS_2024_01/764314612" TargetMode="External" /><Relationship Id="rId21" Type="http://schemas.openxmlformats.org/officeDocument/2006/relationships/hyperlink" Target="https://podminky.urs.cz/item/CS_URS_2024_01/764511602" TargetMode="External" /><Relationship Id="rId22" Type="http://schemas.openxmlformats.org/officeDocument/2006/relationships/hyperlink" Target="https://podminky.urs.cz/item/CS_URS_2024_01/764511622" TargetMode="External" /><Relationship Id="rId23" Type="http://schemas.openxmlformats.org/officeDocument/2006/relationships/hyperlink" Target="https://podminky.urs.cz/item/CS_URS_2024_01/764511643" TargetMode="External" /><Relationship Id="rId24" Type="http://schemas.openxmlformats.org/officeDocument/2006/relationships/hyperlink" Target="https://podminky.urs.cz/item/CS_URS_2024_01/764518623" TargetMode="External" /><Relationship Id="rId25" Type="http://schemas.openxmlformats.org/officeDocument/2006/relationships/hyperlink" Target="https://podminky.urs.cz/item/CS_URS_2024_01/998764202" TargetMode="External" /><Relationship Id="rId26" Type="http://schemas.openxmlformats.org/officeDocument/2006/relationships/hyperlink" Target="https://podminky.urs.cz/item/CS_URS_2024_01/765191021" TargetMode="External" /><Relationship Id="rId27" Type="http://schemas.openxmlformats.org/officeDocument/2006/relationships/hyperlink" Target="https://podminky.urs.cz/item/CS_URS_2024_01/765191031" TargetMode="External" /><Relationship Id="rId28" Type="http://schemas.openxmlformats.org/officeDocument/2006/relationships/hyperlink" Target="https://podminky.urs.cz/item/CS_URS_2024_01/765192001" TargetMode="External" /><Relationship Id="rId29" Type="http://schemas.openxmlformats.org/officeDocument/2006/relationships/hyperlink" Target="https://podminky.urs.cz/item/CS_URS_2024_01/998765202" TargetMode="External" /><Relationship Id="rId30" Type="http://schemas.openxmlformats.org/officeDocument/2006/relationships/hyperlink" Target="https://podminky.urs.cz/item/CS_URS_2024_01/767851104" TargetMode="External" /><Relationship Id="rId31" Type="http://schemas.openxmlformats.org/officeDocument/2006/relationships/hyperlink" Target="https://podminky.urs.cz/item/CS_URS_2024_01/767881128" TargetMode="External" /><Relationship Id="rId32" Type="http://schemas.openxmlformats.org/officeDocument/2006/relationships/hyperlink" Target="https://podminky.urs.cz/item/CS_URS_2024_01/998767202" TargetMode="External" /><Relationship Id="rId3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0236251" TargetMode="External" /><Relationship Id="rId2" Type="http://schemas.openxmlformats.org/officeDocument/2006/relationships/hyperlink" Target="https://podminky.urs.cz/item/CS_URS_2024_01/310238211" TargetMode="External" /><Relationship Id="rId3" Type="http://schemas.openxmlformats.org/officeDocument/2006/relationships/hyperlink" Target="https://podminky.urs.cz/item/CS_URS_2024_01/317944321" TargetMode="External" /><Relationship Id="rId4" Type="http://schemas.openxmlformats.org/officeDocument/2006/relationships/hyperlink" Target="https://podminky.urs.cz/item/CS_URS_2024_01/346244381" TargetMode="External" /><Relationship Id="rId5" Type="http://schemas.openxmlformats.org/officeDocument/2006/relationships/hyperlink" Target="https://podminky.urs.cz/item/CS_URS_2024_01/611321145" TargetMode="External" /><Relationship Id="rId6" Type="http://schemas.openxmlformats.org/officeDocument/2006/relationships/hyperlink" Target="https://podminky.urs.cz/item/CS_URS_2024_01/611321195" TargetMode="External" /><Relationship Id="rId7" Type="http://schemas.openxmlformats.org/officeDocument/2006/relationships/hyperlink" Target="https://podminky.urs.cz/item/CS_URS_2024_01/612142001" TargetMode="External" /><Relationship Id="rId8" Type="http://schemas.openxmlformats.org/officeDocument/2006/relationships/hyperlink" Target="https://podminky.urs.cz/item/CS_URS_2024_01/949111122" TargetMode="External" /><Relationship Id="rId9" Type="http://schemas.openxmlformats.org/officeDocument/2006/relationships/hyperlink" Target="https://podminky.urs.cz/item/CS_URS_2024_01/949111222" TargetMode="External" /><Relationship Id="rId10" Type="http://schemas.openxmlformats.org/officeDocument/2006/relationships/hyperlink" Target="https://podminky.urs.cz/item/CS_URS_2024_01/949121822" TargetMode="External" /><Relationship Id="rId11" Type="http://schemas.openxmlformats.org/officeDocument/2006/relationships/hyperlink" Target="https://podminky.urs.cz/item/CS_URS_2024_01/998011002" TargetMode="External" /><Relationship Id="rId12" Type="http://schemas.openxmlformats.org/officeDocument/2006/relationships/hyperlink" Target="https://podminky.urs.cz/item/CS_URS_2024_01/766660021" TargetMode="External" /><Relationship Id="rId13" Type="http://schemas.openxmlformats.org/officeDocument/2006/relationships/hyperlink" Target="https://podminky.urs.cz/item/CS_URS_2024_01/766660729" TargetMode="External" /><Relationship Id="rId14" Type="http://schemas.openxmlformats.org/officeDocument/2006/relationships/hyperlink" Target="https://podminky.urs.cz/item/CS_URS_2024_01/998766202" TargetMode="External" /><Relationship Id="rId15" Type="http://schemas.openxmlformats.org/officeDocument/2006/relationships/hyperlink" Target="https://podminky.urs.cz/item/CS_URS_2024_01/784181109" TargetMode="External" /><Relationship Id="rId16" Type="http://schemas.openxmlformats.org/officeDocument/2006/relationships/hyperlink" Target="https://podminky.urs.cz/item/CS_URS_2024_01/784211109" TargetMode="External" /><Relationship Id="rId1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46244354" TargetMode="External" /><Relationship Id="rId2" Type="http://schemas.openxmlformats.org/officeDocument/2006/relationships/hyperlink" Target="https://podminky.urs.cz/item/CS_URS_2024_01/612135101" TargetMode="External" /><Relationship Id="rId3" Type="http://schemas.openxmlformats.org/officeDocument/2006/relationships/hyperlink" Target="https://podminky.urs.cz/item/CS_URS_2024_01/612142001" TargetMode="External" /><Relationship Id="rId4" Type="http://schemas.openxmlformats.org/officeDocument/2006/relationships/hyperlink" Target="https://podminky.urs.cz/item/CS_URS_2024_01/612325225" TargetMode="External" /><Relationship Id="rId5" Type="http://schemas.openxmlformats.org/officeDocument/2006/relationships/hyperlink" Target="https://podminky.urs.cz/item/CS_URS_2024_01/612325302" TargetMode="External" /><Relationship Id="rId6" Type="http://schemas.openxmlformats.org/officeDocument/2006/relationships/hyperlink" Target="https://podminky.urs.cz/item/CS_URS_2024_01/612341121" TargetMode="External" /><Relationship Id="rId7" Type="http://schemas.openxmlformats.org/officeDocument/2006/relationships/hyperlink" Target="https://podminky.urs.cz/item/CS_URS_2024_01/612341131" TargetMode="External" /><Relationship Id="rId8" Type="http://schemas.openxmlformats.org/officeDocument/2006/relationships/hyperlink" Target="https://podminky.urs.cz/item/CS_URS_2024_01/612341191" TargetMode="External" /><Relationship Id="rId9" Type="http://schemas.openxmlformats.org/officeDocument/2006/relationships/hyperlink" Target="https://podminky.urs.cz/item/CS_URS_2024_01/612345301" TargetMode="External" /><Relationship Id="rId10" Type="http://schemas.openxmlformats.org/officeDocument/2006/relationships/hyperlink" Target="https://podminky.urs.cz/item/CS_URS_2024_01/622143003" TargetMode="External" /><Relationship Id="rId11" Type="http://schemas.openxmlformats.org/officeDocument/2006/relationships/hyperlink" Target="https://podminky.urs.cz/item/CS_URS_2024_01/622143004" TargetMode="External" /><Relationship Id="rId12" Type="http://schemas.openxmlformats.org/officeDocument/2006/relationships/hyperlink" Target="https://podminky.urs.cz/item/CS_URS_2024_01/631311114" TargetMode="External" /><Relationship Id="rId13" Type="http://schemas.openxmlformats.org/officeDocument/2006/relationships/hyperlink" Target="https://podminky.urs.cz/item/CS_URS_2024_01/631319011" TargetMode="External" /><Relationship Id="rId14" Type="http://schemas.openxmlformats.org/officeDocument/2006/relationships/hyperlink" Target="https://podminky.urs.cz/item/CS_URS_2024_01/631319195" TargetMode="External" /><Relationship Id="rId15" Type="http://schemas.openxmlformats.org/officeDocument/2006/relationships/hyperlink" Target="https://podminky.urs.cz/item/CS_URS_2024_01/631362021" TargetMode="External" /><Relationship Id="rId16" Type="http://schemas.openxmlformats.org/officeDocument/2006/relationships/hyperlink" Target="https://podminky.urs.cz/item/CS_URS_2024_01/632441114" TargetMode="External" /><Relationship Id="rId17" Type="http://schemas.openxmlformats.org/officeDocument/2006/relationships/hyperlink" Target="https://podminky.urs.cz/item/CS_URS_2024_01/632481213" TargetMode="External" /><Relationship Id="rId18" Type="http://schemas.openxmlformats.org/officeDocument/2006/relationships/hyperlink" Target="https://podminky.urs.cz/item/CS_URS_2024_01/949101111" TargetMode="External" /><Relationship Id="rId19" Type="http://schemas.openxmlformats.org/officeDocument/2006/relationships/hyperlink" Target="https://podminky.urs.cz/item/CS_URS_2024_01/952901111" TargetMode="External" /><Relationship Id="rId20" Type="http://schemas.openxmlformats.org/officeDocument/2006/relationships/hyperlink" Target="https://podminky.urs.cz/item/CS_URS_2024_01/953845113" TargetMode="External" /><Relationship Id="rId21" Type="http://schemas.openxmlformats.org/officeDocument/2006/relationships/hyperlink" Target="https://podminky.urs.cz/item/CS_URS_2024_01/953845123" TargetMode="External" /><Relationship Id="rId22" Type="http://schemas.openxmlformats.org/officeDocument/2006/relationships/hyperlink" Target="https://podminky.urs.cz/item/CS_URS_2024_01/977331111" TargetMode="External" /><Relationship Id="rId23" Type="http://schemas.openxmlformats.org/officeDocument/2006/relationships/hyperlink" Target="https://podminky.urs.cz/item/CS_URS_2024_01/997013152" TargetMode="External" /><Relationship Id="rId24" Type="http://schemas.openxmlformats.org/officeDocument/2006/relationships/hyperlink" Target="https://podminky.urs.cz/item/CS_URS_2024_01/997013501" TargetMode="External" /><Relationship Id="rId25" Type="http://schemas.openxmlformats.org/officeDocument/2006/relationships/hyperlink" Target="https://podminky.urs.cz/item/CS_URS_2024_01/997013509" TargetMode="External" /><Relationship Id="rId26" Type="http://schemas.openxmlformats.org/officeDocument/2006/relationships/hyperlink" Target="https://podminky.urs.cz/item/CS_URS_2024_01/997013631" TargetMode="External" /><Relationship Id="rId27" Type="http://schemas.openxmlformats.org/officeDocument/2006/relationships/hyperlink" Target="https://podminky.urs.cz/item/CS_URS_2024_01/998018001" TargetMode="External" /><Relationship Id="rId28" Type="http://schemas.openxmlformats.org/officeDocument/2006/relationships/hyperlink" Target="https://podminky.urs.cz/item/CS_URS_2024_01/713121111" TargetMode="External" /><Relationship Id="rId29" Type="http://schemas.openxmlformats.org/officeDocument/2006/relationships/hyperlink" Target="https://podminky.urs.cz/item/CS_URS_2024_01/998713212" TargetMode="External" /><Relationship Id="rId30" Type="http://schemas.openxmlformats.org/officeDocument/2006/relationships/hyperlink" Target="https://podminky.urs.cz/item/CS_URS_2024_01/763111314" TargetMode="External" /><Relationship Id="rId31" Type="http://schemas.openxmlformats.org/officeDocument/2006/relationships/hyperlink" Target="https://podminky.urs.cz/item/CS_URS_2024_01/763111333" TargetMode="External" /><Relationship Id="rId32" Type="http://schemas.openxmlformats.org/officeDocument/2006/relationships/hyperlink" Target="https://podminky.urs.cz/item/CS_URS_2024_01/763111361" TargetMode="External" /><Relationship Id="rId33" Type="http://schemas.openxmlformats.org/officeDocument/2006/relationships/hyperlink" Target="https://podminky.urs.cz/item/CS_URS_2024_01/763111712" TargetMode="External" /><Relationship Id="rId34" Type="http://schemas.openxmlformats.org/officeDocument/2006/relationships/hyperlink" Target="https://podminky.urs.cz/item/CS_URS_2024_01/763111717" TargetMode="External" /><Relationship Id="rId35" Type="http://schemas.openxmlformats.org/officeDocument/2006/relationships/hyperlink" Target="https://podminky.urs.cz/item/CS_URS_2024_01/763121590" TargetMode="External" /><Relationship Id="rId36" Type="http://schemas.openxmlformats.org/officeDocument/2006/relationships/hyperlink" Target="https://podminky.urs.cz/item/CS_URS_2024_01/763131411" TargetMode="External" /><Relationship Id="rId37" Type="http://schemas.openxmlformats.org/officeDocument/2006/relationships/hyperlink" Target="https://podminky.urs.cz/item/CS_URS_2024_01/763131451" TargetMode="External" /><Relationship Id="rId38" Type="http://schemas.openxmlformats.org/officeDocument/2006/relationships/hyperlink" Target="https://podminky.urs.cz/item/CS_URS_2024_01/763164511" TargetMode="External" /><Relationship Id="rId39" Type="http://schemas.openxmlformats.org/officeDocument/2006/relationships/hyperlink" Target="https://podminky.urs.cz/item/CS_URS_2024_01/763181411" TargetMode="External" /><Relationship Id="rId40" Type="http://schemas.openxmlformats.org/officeDocument/2006/relationships/hyperlink" Target="https://podminky.urs.cz/item/CS_URS_2024_01/998763412" TargetMode="External" /><Relationship Id="rId41" Type="http://schemas.openxmlformats.org/officeDocument/2006/relationships/hyperlink" Target="https://podminky.urs.cz/item/CS_URS_2024_01/766660022" TargetMode="External" /><Relationship Id="rId42" Type="http://schemas.openxmlformats.org/officeDocument/2006/relationships/hyperlink" Target="https://podminky.urs.cz/item/CS_URS_2024_01/766660171" TargetMode="External" /><Relationship Id="rId43" Type="http://schemas.openxmlformats.org/officeDocument/2006/relationships/hyperlink" Target="https://podminky.urs.cz/item/CS_URS_2024_01/766660729" TargetMode="External" /><Relationship Id="rId44" Type="http://schemas.openxmlformats.org/officeDocument/2006/relationships/hyperlink" Target="https://podminky.urs.cz/item/CS_URS_2024_01/766660731" TargetMode="External" /><Relationship Id="rId45" Type="http://schemas.openxmlformats.org/officeDocument/2006/relationships/hyperlink" Target="https://podminky.urs.cz/item/CS_URS_2024_01/766682111" TargetMode="External" /><Relationship Id="rId46" Type="http://schemas.openxmlformats.org/officeDocument/2006/relationships/hyperlink" Target="https://podminky.urs.cz/item/CS_URS_2024_01/998766202" TargetMode="External" /><Relationship Id="rId47" Type="http://schemas.openxmlformats.org/officeDocument/2006/relationships/hyperlink" Target="https://podminky.urs.cz/item/CS_URS_2024_01/771111011" TargetMode="External" /><Relationship Id="rId48" Type="http://schemas.openxmlformats.org/officeDocument/2006/relationships/hyperlink" Target="https://podminky.urs.cz/item/CS_URS_2024_01/771121011" TargetMode="External" /><Relationship Id="rId49" Type="http://schemas.openxmlformats.org/officeDocument/2006/relationships/hyperlink" Target="https://podminky.urs.cz/item/CS_URS_2024_01/771151012" TargetMode="External" /><Relationship Id="rId50" Type="http://schemas.openxmlformats.org/officeDocument/2006/relationships/hyperlink" Target="https://podminky.urs.cz/item/CS_URS_2024_01/771161012" TargetMode="External" /><Relationship Id="rId51" Type="http://schemas.openxmlformats.org/officeDocument/2006/relationships/hyperlink" Target="https://podminky.urs.cz/item/CS_URS_2024_01/771574224" TargetMode="External" /><Relationship Id="rId52" Type="http://schemas.openxmlformats.org/officeDocument/2006/relationships/hyperlink" Target="https://podminky.urs.cz/item/CS_URS_2024_01/771577111" TargetMode="External" /><Relationship Id="rId53" Type="http://schemas.openxmlformats.org/officeDocument/2006/relationships/hyperlink" Target="https://podminky.urs.cz/item/CS_URS_2024_01/771577112" TargetMode="External" /><Relationship Id="rId54" Type="http://schemas.openxmlformats.org/officeDocument/2006/relationships/hyperlink" Target="https://podminky.urs.cz/item/CS_URS_2024_01/771591112" TargetMode="External" /><Relationship Id="rId55" Type="http://schemas.openxmlformats.org/officeDocument/2006/relationships/hyperlink" Target="https://podminky.urs.cz/item/CS_URS_2024_01/771591115" TargetMode="External" /><Relationship Id="rId56" Type="http://schemas.openxmlformats.org/officeDocument/2006/relationships/hyperlink" Target="https://podminky.urs.cz/item/CS_URS_2024_01/771592011" TargetMode="External" /><Relationship Id="rId57" Type="http://schemas.openxmlformats.org/officeDocument/2006/relationships/hyperlink" Target="https://podminky.urs.cz/item/CS_URS_2024_01/998771212" TargetMode="External" /><Relationship Id="rId58" Type="http://schemas.openxmlformats.org/officeDocument/2006/relationships/hyperlink" Target="https://podminky.urs.cz/item/CS_URS_2024_01/775413115" TargetMode="External" /><Relationship Id="rId59" Type="http://schemas.openxmlformats.org/officeDocument/2006/relationships/hyperlink" Target="https://podminky.urs.cz/item/CS_URS_2024_01/775541161" TargetMode="External" /><Relationship Id="rId60" Type="http://schemas.openxmlformats.org/officeDocument/2006/relationships/hyperlink" Target="https://podminky.urs.cz/item/CS_URS_2024_01/775591191" TargetMode="External" /><Relationship Id="rId61" Type="http://schemas.openxmlformats.org/officeDocument/2006/relationships/hyperlink" Target="https://podminky.urs.cz/item/CS_URS_2024_01/998775212" TargetMode="External" /><Relationship Id="rId62" Type="http://schemas.openxmlformats.org/officeDocument/2006/relationships/hyperlink" Target="https://podminky.urs.cz/item/CS_URS_2024_01/781121011" TargetMode="External" /><Relationship Id="rId63" Type="http://schemas.openxmlformats.org/officeDocument/2006/relationships/hyperlink" Target="https://podminky.urs.cz/item/CS_URS_2024_01/781131112" TargetMode="External" /><Relationship Id="rId64" Type="http://schemas.openxmlformats.org/officeDocument/2006/relationships/hyperlink" Target="https://podminky.urs.cz/item/CS_URS_2024_01/781151031" TargetMode="External" /><Relationship Id="rId65" Type="http://schemas.openxmlformats.org/officeDocument/2006/relationships/hyperlink" Target="https://podminky.urs.cz/item/CS_URS_2024_01/781161021" TargetMode="External" /><Relationship Id="rId66" Type="http://schemas.openxmlformats.org/officeDocument/2006/relationships/hyperlink" Target="https://podminky.urs.cz/item/CS_URS_2024_01/781474113" TargetMode="External" /><Relationship Id="rId67" Type="http://schemas.openxmlformats.org/officeDocument/2006/relationships/hyperlink" Target="https://podminky.urs.cz/item/CS_URS_2024_01/781495211" TargetMode="External" /><Relationship Id="rId68" Type="http://schemas.openxmlformats.org/officeDocument/2006/relationships/hyperlink" Target="https://podminky.urs.cz/item/CS_URS_2024_01/998781212" TargetMode="External" /><Relationship Id="rId69" Type="http://schemas.openxmlformats.org/officeDocument/2006/relationships/hyperlink" Target="https://podminky.urs.cz/item/CS_URS_2024_01/784171101" TargetMode="External" /><Relationship Id="rId70" Type="http://schemas.openxmlformats.org/officeDocument/2006/relationships/hyperlink" Target="https://podminky.urs.cz/item/CS_URS_2024_01/784181101" TargetMode="External" /><Relationship Id="rId71" Type="http://schemas.openxmlformats.org/officeDocument/2006/relationships/hyperlink" Target="https://podminky.urs.cz/item/CS_URS_2024_01/784221101" TargetMode="External" /><Relationship Id="rId7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612315301" TargetMode="External" /><Relationship Id="rId2" Type="http://schemas.openxmlformats.org/officeDocument/2006/relationships/hyperlink" Target="https://podminky.urs.cz/item/CS_URS_2024_01/621131121" TargetMode="External" /><Relationship Id="rId3" Type="http://schemas.openxmlformats.org/officeDocument/2006/relationships/hyperlink" Target="https://podminky.urs.cz/item/CS_URS_2024_01/621142001" TargetMode="External" /><Relationship Id="rId4" Type="http://schemas.openxmlformats.org/officeDocument/2006/relationships/hyperlink" Target="https://podminky.urs.cz/item/CS_URS_2024_01/621221011" TargetMode="External" /><Relationship Id="rId5" Type="http://schemas.openxmlformats.org/officeDocument/2006/relationships/hyperlink" Target="https://podminky.urs.cz/item/CS_URS_2024_01/621531022" TargetMode="External" /><Relationship Id="rId6" Type="http://schemas.openxmlformats.org/officeDocument/2006/relationships/hyperlink" Target="https://podminky.urs.cz/item/CS_URS_2024_01/622131121" TargetMode="External" /><Relationship Id="rId7" Type="http://schemas.openxmlformats.org/officeDocument/2006/relationships/hyperlink" Target="https://podminky.urs.cz/item/CS_URS_2024_01/622135011" TargetMode="External" /><Relationship Id="rId8" Type="http://schemas.openxmlformats.org/officeDocument/2006/relationships/hyperlink" Target="https://podminky.urs.cz/item/CS_URS_2024_01/622135095" TargetMode="External" /><Relationship Id="rId9" Type="http://schemas.openxmlformats.org/officeDocument/2006/relationships/hyperlink" Target="https://podminky.urs.cz/item/CS_URS_2024_01/622142001" TargetMode="External" /><Relationship Id="rId10" Type="http://schemas.openxmlformats.org/officeDocument/2006/relationships/hyperlink" Target="https://podminky.urs.cz/item/CS_URS_2024_01/622143004" TargetMode="External" /><Relationship Id="rId11" Type="http://schemas.openxmlformats.org/officeDocument/2006/relationships/hyperlink" Target="https://podminky.urs.cz/item/CS_URS_2024_01/622211021" TargetMode="External" /><Relationship Id="rId12" Type="http://schemas.openxmlformats.org/officeDocument/2006/relationships/hyperlink" Target="https://podminky.urs.cz/item/CS_URS_2024_01/622211031" TargetMode="External" /><Relationship Id="rId13" Type="http://schemas.openxmlformats.org/officeDocument/2006/relationships/hyperlink" Target="https://podminky.urs.cz/item/CS_URS_2024_01/622212051" TargetMode="External" /><Relationship Id="rId14" Type="http://schemas.openxmlformats.org/officeDocument/2006/relationships/hyperlink" Target="https://podminky.urs.cz/item/CS_URS_2024_01/622212051" TargetMode="External" /><Relationship Id="rId15" Type="http://schemas.openxmlformats.org/officeDocument/2006/relationships/hyperlink" Target="https://podminky.urs.cz/item/CS_URS_2024_01/622251101" TargetMode="External" /><Relationship Id="rId16" Type="http://schemas.openxmlformats.org/officeDocument/2006/relationships/hyperlink" Target="https://podminky.urs.cz/item/CS_URS_2024_01/622252001" TargetMode="External" /><Relationship Id="rId17" Type="http://schemas.openxmlformats.org/officeDocument/2006/relationships/hyperlink" Target="https://podminky.urs.cz/item/CS_URS_2024_01/622252002" TargetMode="External" /><Relationship Id="rId18" Type="http://schemas.openxmlformats.org/officeDocument/2006/relationships/hyperlink" Target="https://podminky.urs.cz/item/CS_URS_2024_01/622511112" TargetMode="External" /><Relationship Id="rId19" Type="http://schemas.openxmlformats.org/officeDocument/2006/relationships/hyperlink" Target="https://podminky.urs.cz/item/CS_URS_2024_01/622531022" TargetMode="External" /><Relationship Id="rId20" Type="http://schemas.openxmlformats.org/officeDocument/2006/relationships/hyperlink" Target="https://podminky.urs.cz/item/CS_URS_2024_01/629135102" TargetMode="External" /><Relationship Id="rId21" Type="http://schemas.openxmlformats.org/officeDocument/2006/relationships/hyperlink" Target="https://podminky.urs.cz/item/CS_URS_2024_01/629991011" TargetMode="External" /><Relationship Id="rId22" Type="http://schemas.openxmlformats.org/officeDocument/2006/relationships/hyperlink" Target="https://podminky.urs.cz/item/CS_URS_2024_01/629995101" TargetMode="External" /><Relationship Id="rId23" Type="http://schemas.openxmlformats.org/officeDocument/2006/relationships/hyperlink" Target="https://podminky.urs.cz/item/CS_URS_2024_01/629999011" TargetMode="External" /><Relationship Id="rId24" Type="http://schemas.openxmlformats.org/officeDocument/2006/relationships/hyperlink" Target="https://podminky.urs.cz/item/CS_URS_2024_01/952901111" TargetMode="External" /><Relationship Id="rId25" Type="http://schemas.openxmlformats.org/officeDocument/2006/relationships/hyperlink" Target="https://podminky.urs.cz/item/CS_URS_2024_01/998018002" TargetMode="External" /><Relationship Id="rId26" Type="http://schemas.openxmlformats.org/officeDocument/2006/relationships/hyperlink" Target="https://podminky.urs.cz/item/CS_URS_2024_01/621131121" TargetMode="External" /><Relationship Id="rId27" Type="http://schemas.openxmlformats.org/officeDocument/2006/relationships/hyperlink" Target="https://podminky.urs.cz/item/CS_URS_2024_01/621221011" TargetMode="External" /><Relationship Id="rId28" Type="http://schemas.openxmlformats.org/officeDocument/2006/relationships/hyperlink" Target="https://podminky.urs.cz/item/CS_URS_2024_01/621221021" TargetMode="External" /><Relationship Id="rId29" Type="http://schemas.openxmlformats.org/officeDocument/2006/relationships/hyperlink" Target="https://podminky.urs.cz/item/CS_URS_2024_01/941111121" TargetMode="External" /><Relationship Id="rId30" Type="http://schemas.openxmlformats.org/officeDocument/2006/relationships/hyperlink" Target="https://podminky.urs.cz/item/CS_URS_2024_01/941111221" TargetMode="External" /><Relationship Id="rId31" Type="http://schemas.openxmlformats.org/officeDocument/2006/relationships/hyperlink" Target="https://podminky.urs.cz/item/CS_URS_2024_01/941111821" TargetMode="External" /><Relationship Id="rId32" Type="http://schemas.openxmlformats.org/officeDocument/2006/relationships/hyperlink" Target="https://podminky.urs.cz/item/CS_URS_2024_01/944511111" TargetMode="External" /><Relationship Id="rId33" Type="http://schemas.openxmlformats.org/officeDocument/2006/relationships/hyperlink" Target="https://podminky.urs.cz/item/CS_URS_2024_01/944511211" TargetMode="External" /><Relationship Id="rId34" Type="http://schemas.openxmlformats.org/officeDocument/2006/relationships/hyperlink" Target="https://podminky.urs.cz/item/CS_URS_2024_01/944511811" TargetMode="External" /><Relationship Id="rId35" Type="http://schemas.openxmlformats.org/officeDocument/2006/relationships/hyperlink" Target="https://podminky.urs.cz/item/CS_URS_2024_01/944711113" TargetMode="External" /><Relationship Id="rId36" Type="http://schemas.openxmlformats.org/officeDocument/2006/relationships/hyperlink" Target="https://podminky.urs.cz/item/CS_URS_2024_01/944711213" TargetMode="External" /><Relationship Id="rId37" Type="http://schemas.openxmlformats.org/officeDocument/2006/relationships/hyperlink" Target="https://podminky.urs.cz/item/CS_URS_2024_01/944711813" TargetMode="External" /><Relationship Id="rId38" Type="http://schemas.openxmlformats.org/officeDocument/2006/relationships/hyperlink" Target="https://podminky.urs.cz/item/CS_URS_2024_01/713111121" TargetMode="External" /><Relationship Id="rId39" Type="http://schemas.openxmlformats.org/officeDocument/2006/relationships/hyperlink" Target="https://podminky.urs.cz/item/CS_URS_2024_01/713122112" TargetMode="External" /><Relationship Id="rId40" Type="http://schemas.openxmlformats.org/officeDocument/2006/relationships/hyperlink" Target="https://podminky.urs.cz/item/CS_URS_2024_01/762511247" TargetMode="External" /><Relationship Id="rId41" Type="http://schemas.openxmlformats.org/officeDocument/2006/relationships/hyperlink" Target="https://podminky.urs.cz/item/CS_URS_2024_01/713121121" TargetMode="External" /><Relationship Id="rId42" Type="http://schemas.openxmlformats.org/officeDocument/2006/relationships/hyperlink" Target="https://podminky.urs.cz/item/CS_URS_2024_01/713122111" TargetMode="External" /><Relationship Id="rId43" Type="http://schemas.openxmlformats.org/officeDocument/2006/relationships/hyperlink" Target="https://podminky.urs.cz/item/CS_URS_2024_01/998713212" TargetMode="External" /><Relationship Id="rId44" Type="http://schemas.openxmlformats.org/officeDocument/2006/relationships/hyperlink" Target="https://podminky.urs.cz/item/CS_URS_2024_01/751398021" TargetMode="External" /><Relationship Id="rId45" Type="http://schemas.openxmlformats.org/officeDocument/2006/relationships/hyperlink" Target="https://podminky.urs.cz/item/CS_URS_2024_01/751398851" TargetMode="External" /><Relationship Id="rId46" Type="http://schemas.openxmlformats.org/officeDocument/2006/relationships/hyperlink" Target="https://podminky.urs.cz/item/CS_URS_2024_01/751525082" TargetMode="External" /><Relationship Id="rId47" Type="http://schemas.openxmlformats.org/officeDocument/2006/relationships/hyperlink" Target="https://podminky.urs.cz/item/CS_URS_2024_01/998751211" TargetMode="External" /><Relationship Id="rId48" Type="http://schemas.openxmlformats.org/officeDocument/2006/relationships/hyperlink" Target="https://podminky.urs.cz/item/CS_URS_2024_01/763161710" TargetMode="External" /><Relationship Id="rId49" Type="http://schemas.openxmlformats.org/officeDocument/2006/relationships/hyperlink" Target="https://podminky.urs.cz/item/CS_URS_2024_01/998763412" TargetMode="External" /><Relationship Id="rId50" Type="http://schemas.openxmlformats.org/officeDocument/2006/relationships/hyperlink" Target="https://podminky.urs.cz/item/CS_URS_2024_01/764111641" TargetMode="External" /><Relationship Id="rId51" Type="http://schemas.openxmlformats.org/officeDocument/2006/relationships/hyperlink" Target="https://podminky.urs.cz/item/CS_URS_2024_01/764216605" TargetMode="External" /><Relationship Id="rId52" Type="http://schemas.openxmlformats.org/officeDocument/2006/relationships/hyperlink" Target="https://podminky.urs.cz/item/CS_URS_2024_01/764216665" TargetMode="External" /><Relationship Id="rId53" Type="http://schemas.openxmlformats.org/officeDocument/2006/relationships/hyperlink" Target="https://podminky.urs.cz/item/CS_URS_2024_01/998764202" TargetMode="External" /><Relationship Id="rId54" Type="http://schemas.openxmlformats.org/officeDocument/2006/relationships/hyperlink" Target="https://podminky.urs.cz/item/CS_URS_2024_01/766694126" TargetMode="External" /><Relationship Id="rId55" Type="http://schemas.openxmlformats.org/officeDocument/2006/relationships/hyperlink" Target="https://podminky.urs.cz/item/CS_URS_2024_01/767627306" TargetMode="External" /><Relationship Id="rId56" Type="http://schemas.openxmlformats.org/officeDocument/2006/relationships/hyperlink" Target="https://podminky.urs.cz/item/CS_URS_2024_01/767627307" TargetMode="External" /><Relationship Id="rId57" Type="http://schemas.openxmlformats.org/officeDocument/2006/relationships/hyperlink" Target="https://podminky.urs.cz/item/CS_URS_2024_01/766622131" TargetMode="External" /><Relationship Id="rId58" Type="http://schemas.openxmlformats.org/officeDocument/2006/relationships/hyperlink" Target="https://podminky.urs.cz/item/CS_URS_2024_01/766622216" TargetMode="External" /><Relationship Id="rId59" Type="http://schemas.openxmlformats.org/officeDocument/2006/relationships/hyperlink" Target="https://podminky.urs.cz/item/CS_URS_2024_01/766660717" TargetMode="External" /><Relationship Id="rId60" Type="http://schemas.openxmlformats.org/officeDocument/2006/relationships/hyperlink" Target="https://podminky.urs.cz/item/CS_URS_2024_01/766660734" TargetMode="External" /><Relationship Id="rId61" Type="http://schemas.openxmlformats.org/officeDocument/2006/relationships/hyperlink" Target="https://podminky.urs.cz/item/CS_URS_2024_01/767640111" TargetMode="External" /><Relationship Id="rId62" Type="http://schemas.openxmlformats.org/officeDocument/2006/relationships/hyperlink" Target="https://podminky.urs.cz/item/CS_URS_2024_01/998766202" TargetMode="External" /><Relationship Id="rId63" Type="http://schemas.openxmlformats.org/officeDocument/2006/relationships/hyperlink" Target="https://podminky.urs.cz/item/CS_URS_2024_01/783301303" TargetMode="External" /><Relationship Id="rId64" Type="http://schemas.openxmlformats.org/officeDocument/2006/relationships/hyperlink" Target="https://podminky.urs.cz/item/CS_URS_2024_01/783301313" TargetMode="External" /><Relationship Id="rId65" Type="http://schemas.openxmlformats.org/officeDocument/2006/relationships/hyperlink" Target="https://podminky.urs.cz/item/CS_URS_2024_01/783317101" TargetMode="External" /><Relationship Id="rId66" Type="http://schemas.openxmlformats.org/officeDocument/2006/relationships/hyperlink" Target="https://podminky.urs.cz/item/CS_URS_2024_01/783322101" TargetMode="External" /><Relationship Id="rId67" Type="http://schemas.openxmlformats.org/officeDocument/2006/relationships/hyperlink" Target="https://podminky.urs.cz/item/CS_URS_2024_01/783334201" TargetMode="External" /><Relationship Id="rId68" Type="http://schemas.openxmlformats.org/officeDocument/2006/relationships/hyperlink" Target="https://podminky.urs.cz/item/CS_URS_2024_01/784181101" TargetMode="External" /><Relationship Id="rId69" Type="http://schemas.openxmlformats.org/officeDocument/2006/relationships/hyperlink" Target="https://podminky.urs.cz/item/CS_URS_2024_01/784221111" TargetMode="External" /><Relationship Id="rId70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23190108" TargetMode="External" /><Relationship Id="rId2" Type="http://schemas.openxmlformats.org/officeDocument/2006/relationships/hyperlink" Target="https://podminky.urs.cz/item/CS_URS_2024_01/723230103" TargetMode="External" /><Relationship Id="rId3" Type="http://schemas.openxmlformats.org/officeDocument/2006/relationships/hyperlink" Target="https://podminky.urs.cz/item/CS_URS_2024_01/731244208" TargetMode="External" /><Relationship Id="rId4" Type="http://schemas.openxmlformats.org/officeDocument/2006/relationships/hyperlink" Target="https://podminky.urs.cz/item/CS_URS_2024_01/731341140" TargetMode="External" /><Relationship Id="rId5" Type="http://schemas.openxmlformats.org/officeDocument/2006/relationships/hyperlink" Target="https://podminky.urs.cz/item/CS_URS_2024_01/731810322" TargetMode="External" /><Relationship Id="rId6" Type="http://schemas.openxmlformats.org/officeDocument/2006/relationships/hyperlink" Target="https://podminky.urs.cz/item/CS_URS_2024_01/731810342" TargetMode="External" /><Relationship Id="rId7" Type="http://schemas.openxmlformats.org/officeDocument/2006/relationships/hyperlink" Target="https://podminky.urs.cz/item/CS_URS_2024_01/998731202" TargetMode="External" /><Relationship Id="rId8" Type="http://schemas.openxmlformats.org/officeDocument/2006/relationships/hyperlink" Target="https://podminky.urs.cz/item/CS_URS_2024_01/733222302" TargetMode="External" /><Relationship Id="rId9" Type="http://schemas.openxmlformats.org/officeDocument/2006/relationships/hyperlink" Target="https://podminky.urs.cz/item/CS_URS_2024_01/733222303" TargetMode="External" /><Relationship Id="rId10" Type="http://schemas.openxmlformats.org/officeDocument/2006/relationships/hyperlink" Target="https://podminky.urs.cz/item/CS_URS_2024_01/733811241" TargetMode="External" /><Relationship Id="rId11" Type="http://schemas.openxmlformats.org/officeDocument/2006/relationships/hyperlink" Target="https://podminky.urs.cz/item/CS_URS_2024_01/998733202" TargetMode="External" /><Relationship Id="rId12" Type="http://schemas.openxmlformats.org/officeDocument/2006/relationships/hyperlink" Target="https://podminky.urs.cz/item/CS_URS_2024_01/734163441" TargetMode="External" /><Relationship Id="rId13" Type="http://schemas.openxmlformats.org/officeDocument/2006/relationships/hyperlink" Target="https://podminky.urs.cz/item/CS_URS_2024_01/734221682" TargetMode="External" /><Relationship Id="rId14" Type="http://schemas.openxmlformats.org/officeDocument/2006/relationships/hyperlink" Target="https://podminky.urs.cz/item/CS_URS_2024_01/734242412" TargetMode="External" /><Relationship Id="rId15" Type="http://schemas.openxmlformats.org/officeDocument/2006/relationships/hyperlink" Target="https://podminky.urs.cz/item/CS_URS_2024_01/734242413" TargetMode="External" /><Relationship Id="rId16" Type="http://schemas.openxmlformats.org/officeDocument/2006/relationships/hyperlink" Target="https://podminky.urs.cz/item/CS_URS_2024_01/734251211" TargetMode="External" /><Relationship Id="rId17" Type="http://schemas.openxmlformats.org/officeDocument/2006/relationships/hyperlink" Target="https://podminky.urs.cz/item/CS_URS_2024_01/734261406" TargetMode="External" /><Relationship Id="rId18" Type="http://schemas.openxmlformats.org/officeDocument/2006/relationships/hyperlink" Target="https://podminky.urs.cz/item/CS_URS_2024_01/734291124" TargetMode="External" /><Relationship Id="rId19" Type="http://schemas.openxmlformats.org/officeDocument/2006/relationships/hyperlink" Target="https://podminky.urs.cz/item/CS_URS_2024_01/734291253" TargetMode="External" /><Relationship Id="rId20" Type="http://schemas.openxmlformats.org/officeDocument/2006/relationships/hyperlink" Target="https://podminky.urs.cz/item/CS_URS_2024_01/734292713" TargetMode="External" /><Relationship Id="rId21" Type="http://schemas.openxmlformats.org/officeDocument/2006/relationships/hyperlink" Target="https://podminky.urs.cz/item/CS_URS_2024_01/734292714" TargetMode="External" /><Relationship Id="rId22" Type="http://schemas.openxmlformats.org/officeDocument/2006/relationships/hyperlink" Target="https://podminky.urs.cz/item/CS_URS_2024_01/734292723" TargetMode="External" /><Relationship Id="rId23" Type="http://schemas.openxmlformats.org/officeDocument/2006/relationships/hyperlink" Target="https://podminky.urs.cz/item/CS_URS_2024_01/734292724" TargetMode="External" /><Relationship Id="rId24" Type="http://schemas.openxmlformats.org/officeDocument/2006/relationships/hyperlink" Target="https://podminky.urs.cz/item/CS_URS_2024_01/734411102" TargetMode="External" /><Relationship Id="rId25" Type="http://schemas.openxmlformats.org/officeDocument/2006/relationships/hyperlink" Target="https://podminky.urs.cz/item/CS_URS_2024_01/734421101" TargetMode="External" /><Relationship Id="rId26" Type="http://schemas.openxmlformats.org/officeDocument/2006/relationships/hyperlink" Target="https://podminky.urs.cz/item/CS_URS_2024_01/998734202" TargetMode="External" /><Relationship Id="rId27" Type="http://schemas.openxmlformats.org/officeDocument/2006/relationships/hyperlink" Target="https://podminky.urs.cz/item/CS_URS_2024_01/735000912" TargetMode="External" /><Relationship Id="rId28" Type="http://schemas.openxmlformats.org/officeDocument/2006/relationships/hyperlink" Target="https://podminky.urs.cz/item/CS_URS_2024_01/735152176" TargetMode="External" /><Relationship Id="rId29" Type="http://schemas.openxmlformats.org/officeDocument/2006/relationships/hyperlink" Target="https://podminky.urs.cz/item/CS_URS_2024_01/735152276" TargetMode="External" /><Relationship Id="rId30" Type="http://schemas.openxmlformats.org/officeDocument/2006/relationships/hyperlink" Target="https://podminky.urs.cz/item/CS_URS_2024_01/735152476" TargetMode="External" /><Relationship Id="rId31" Type="http://schemas.openxmlformats.org/officeDocument/2006/relationships/hyperlink" Target="https://podminky.urs.cz/item/CS_URS_2024_01/735164253" TargetMode="External" /><Relationship Id="rId32" Type="http://schemas.openxmlformats.org/officeDocument/2006/relationships/hyperlink" Target="https://podminky.urs.cz/item/CS_URS_2024_01/735191910" TargetMode="External" /><Relationship Id="rId33" Type="http://schemas.openxmlformats.org/officeDocument/2006/relationships/hyperlink" Target="https://podminky.urs.cz/item/CS_URS_2024_01/998735212" TargetMode="External" /><Relationship Id="rId34" Type="http://schemas.openxmlformats.org/officeDocument/2006/relationships/hyperlink" Target="https://podminky.urs.cz/item/CS_URS_2024_01/751613140" TargetMode="External" /><Relationship Id="rId35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21160802" TargetMode="External" /><Relationship Id="rId2" Type="http://schemas.openxmlformats.org/officeDocument/2006/relationships/hyperlink" Target="https://podminky.urs.cz/item/CS_URS_2024_01/721174005" TargetMode="External" /><Relationship Id="rId3" Type="http://schemas.openxmlformats.org/officeDocument/2006/relationships/hyperlink" Target="https://podminky.urs.cz/item/CS_URS_2024_01/721174006" TargetMode="External" /><Relationship Id="rId4" Type="http://schemas.openxmlformats.org/officeDocument/2006/relationships/hyperlink" Target="https://podminky.urs.cz/item/CS_URS_2024_01/721174007" TargetMode="External" /><Relationship Id="rId5" Type="http://schemas.openxmlformats.org/officeDocument/2006/relationships/hyperlink" Target="https://podminky.urs.cz/item/CS_URS_2024_01/721174042" TargetMode="External" /><Relationship Id="rId6" Type="http://schemas.openxmlformats.org/officeDocument/2006/relationships/hyperlink" Target="https://podminky.urs.cz/item/CS_URS_2024_01/721174043" TargetMode="External" /><Relationship Id="rId7" Type="http://schemas.openxmlformats.org/officeDocument/2006/relationships/hyperlink" Target="https://podminky.urs.cz/item/CS_URS_2024_01/721174044" TargetMode="External" /><Relationship Id="rId8" Type="http://schemas.openxmlformats.org/officeDocument/2006/relationships/hyperlink" Target="https://podminky.urs.cz/item/CS_URS_2024_01/721174055" TargetMode="External" /><Relationship Id="rId9" Type="http://schemas.openxmlformats.org/officeDocument/2006/relationships/hyperlink" Target="https://podminky.urs.cz/item/CS_URS_2024_01/721175003" TargetMode="External" /><Relationship Id="rId10" Type="http://schemas.openxmlformats.org/officeDocument/2006/relationships/hyperlink" Target="https://podminky.urs.cz/item/CS_URS_2024_01/721194107" TargetMode="External" /><Relationship Id="rId11" Type="http://schemas.openxmlformats.org/officeDocument/2006/relationships/hyperlink" Target="https://podminky.urs.cz/item/CS_URS_2024_01/721194109" TargetMode="External" /><Relationship Id="rId12" Type="http://schemas.openxmlformats.org/officeDocument/2006/relationships/hyperlink" Target="https://podminky.urs.cz/item/CS_URS_2024_01/721226521" TargetMode="External" /><Relationship Id="rId13" Type="http://schemas.openxmlformats.org/officeDocument/2006/relationships/hyperlink" Target="https://podminky.urs.cz/item/CS_URS_2024_01/721273152" TargetMode="External" /><Relationship Id="rId14" Type="http://schemas.openxmlformats.org/officeDocument/2006/relationships/hyperlink" Target="https://podminky.urs.cz/item/CS_URS_2024_01/721273153" TargetMode="External" /><Relationship Id="rId15" Type="http://schemas.openxmlformats.org/officeDocument/2006/relationships/hyperlink" Target="https://podminky.urs.cz/item/CS_URS_2024_01/721274103" TargetMode="External" /><Relationship Id="rId16" Type="http://schemas.openxmlformats.org/officeDocument/2006/relationships/hyperlink" Target="https://podminky.urs.cz/item/CS_URS_2024_01/721290111" TargetMode="External" /><Relationship Id="rId17" Type="http://schemas.openxmlformats.org/officeDocument/2006/relationships/hyperlink" Target="https://podminky.urs.cz/item/CS_URS_2024_01/998721102" TargetMode="External" /><Relationship Id="rId18" Type="http://schemas.openxmlformats.org/officeDocument/2006/relationships/hyperlink" Target="https://podminky.urs.cz/item/CS_URS_2024_01/722130801" TargetMode="External" /><Relationship Id="rId19" Type="http://schemas.openxmlformats.org/officeDocument/2006/relationships/hyperlink" Target="https://podminky.urs.cz/item/CS_URS_2024_01/722174001" TargetMode="External" /><Relationship Id="rId20" Type="http://schemas.openxmlformats.org/officeDocument/2006/relationships/hyperlink" Target="https://podminky.urs.cz/item/CS_URS_2024_01/722174022" TargetMode="External" /><Relationship Id="rId21" Type="http://schemas.openxmlformats.org/officeDocument/2006/relationships/hyperlink" Target="https://podminky.urs.cz/item/CS_URS_2024_01/722174023" TargetMode="External" /><Relationship Id="rId22" Type="http://schemas.openxmlformats.org/officeDocument/2006/relationships/hyperlink" Target="https://podminky.urs.cz/item/CS_URS_2024_01/722174024" TargetMode="External" /><Relationship Id="rId23" Type="http://schemas.openxmlformats.org/officeDocument/2006/relationships/hyperlink" Target="https://podminky.urs.cz/item/CS_URS_2024_01/722174025" TargetMode="External" /><Relationship Id="rId24" Type="http://schemas.openxmlformats.org/officeDocument/2006/relationships/hyperlink" Target="https://podminky.urs.cz/item/CS_URS_2024_01/722181221" TargetMode="External" /><Relationship Id="rId25" Type="http://schemas.openxmlformats.org/officeDocument/2006/relationships/hyperlink" Target="https://podminky.urs.cz/item/CS_URS_2024_01/722181222" TargetMode="External" /><Relationship Id="rId26" Type="http://schemas.openxmlformats.org/officeDocument/2006/relationships/hyperlink" Target="https://podminky.urs.cz/item/CS_URS_2024_01/722181812" TargetMode="External" /><Relationship Id="rId27" Type="http://schemas.openxmlformats.org/officeDocument/2006/relationships/hyperlink" Target="https://podminky.urs.cz/item/CS_URS_2024_01/722220851" TargetMode="External" /><Relationship Id="rId28" Type="http://schemas.openxmlformats.org/officeDocument/2006/relationships/hyperlink" Target="https://podminky.urs.cz/item/CS_URS_2024_01/722231075" TargetMode="External" /><Relationship Id="rId29" Type="http://schemas.openxmlformats.org/officeDocument/2006/relationships/hyperlink" Target="https://podminky.urs.cz/item/CS_URS_2024_01/722232044" TargetMode="External" /><Relationship Id="rId30" Type="http://schemas.openxmlformats.org/officeDocument/2006/relationships/hyperlink" Target="https://podminky.urs.cz/item/CS_URS_2024_01/722232046" TargetMode="External" /><Relationship Id="rId31" Type="http://schemas.openxmlformats.org/officeDocument/2006/relationships/hyperlink" Target="https://podminky.urs.cz/item/CS_URS_2024_01/722232062" TargetMode="External" /><Relationship Id="rId32" Type="http://schemas.openxmlformats.org/officeDocument/2006/relationships/hyperlink" Target="https://podminky.urs.cz/item/CS_URS_2024_01/722232063" TargetMode="External" /><Relationship Id="rId33" Type="http://schemas.openxmlformats.org/officeDocument/2006/relationships/hyperlink" Target="https://podminky.urs.cz/item/CS_URS_2024_01/722232064" TargetMode="External" /><Relationship Id="rId34" Type="http://schemas.openxmlformats.org/officeDocument/2006/relationships/hyperlink" Target="https://podminky.urs.cz/item/CS_URS_2024_01/722234266" TargetMode="External" /><Relationship Id="rId35" Type="http://schemas.openxmlformats.org/officeDocument/2006/relationships/hyperlink" Target="https://podminky.urs.cz/item/CS_URS_2024_01/722260812" TargetMode="External" /><Relationship Id="rId36" Type="http://schemas.openxmlformats.org/officeDocument/2006/relationships/hyperlink" Target="https://podminky.urs.cz/item/CS_URS_2024_01/722262225" TargetMode="External" /><Relationship Id="rId37" Type="http://schemas.openxmlformats.org/officeDocument/2006/relationships/hyperlink" Target="https://podminky.urs.cz/item/CS_URS_2024_01/722262227" TargetMode="External" /><Relationship Id="rId38" Type="http://schemas.openxmlformats.org/officeDocument/2006/relationships/hyperlink" Target="https://podminky.urs.cz/item/CS_URS_2024_01/722290234" TargetMode="External" /><Relationship Id="rId39" Type="http://schemas.openxmlformats.org/officeDocument/2006/relationships/hyperlink" Target="https://podminky.urs.cz/item/CS_URS_2024_01/998722202" TargetMode="External" /><Relationship Id="rId40" Type="http://schemas.openxmlformats.org/officeDocument/2006/relationships/hyperlink" Target="https://podminky.urs.cz/item/CS_URS_2024_01/723111203" TargetMode="External" /><Relationship Id="rId41" Type="http://schemas.openxmlformats.org/officeDocument/2006/relationships/hyperlink" Target="https://podminky.urs.cz/item/CS_URS_2024_01/723111205" TargetMode="External" /><Relationship Id="rId42" Type="http://schemas.openxmlformats.org/officeDocument/2006/relationships/hyperlink" Target="https://podminky.urs.cz/item/CS_URS_2024_01/723111206" TargetMode="External" /><Relationship Id="rId43" Type="http://schemas.openxmlformats.org/officeDocument/2006/relationships/hyperlink" Target="https://podminky.urs.cz/item/CS_URS_2024_01/723120805" TargetMode="External" /><Relationship Id="rId44" Type="http://schemas.openxmlformats.org/officeDocument/2006/relationships/hyperlink" Target="https://podminky.urs.cz/item/CS_URS_2024_01/723160204" TargetMode="External" /><Relationship Id="rId45" Type="http://schemas.openxmlformats.org/officeDocument/2006/relationships/hyperlink" Target="https://podminky.urs.cz/item/CS_URS_2024_01/723160334" TargetMode="External" /><Relationship Id="rId46" Type="http://schemas.openxmlformats.org/officeDocument/2006/relationships/hyperlink" Target="https://podminky.urs.cz/item/CS_URS_2024_01/723230103" TargetMode="External" /><Relationship Id="rId47" Type="http://schemas.openxmlformats.org/officeDocument/2006/relationships/hyperlink" Target="https://podminky.urs.cz/item/CS_URS_2024_01/998723102" TargetMode="External" /><Relationship Id="rId48" Type="http://schemas.openxmlformats.org/officeDocument/2006/relationships/hyperlink" Target="https://podminky.urs.cz/item/CS_URS_2024_01/725110811" TargetMode="External" /><Relationship Id="rId49" Type="http://schemas.openxmlformats.org/officeDocument/2006/relationships/hyperlink" Target="https://podminky.urs.cz/item/CS_URS_2024_01/725112022" TargetMode="External" /><Relationship Id="rId50" Type="http://schemas.openxmlformats.org/officeDocument/2006/relationships/hyperlink" Target="https://podminky.urs.cz/item/CS_URS_2024_01/725210821" TargetMode="External" /><Relationship Id="rId51" Type="http://schemas.openxmlformats.org/officeDocument/2006/relationships/hyperlink" Target="https://podminky.urs.cz/item/CS_URS_2024_01/725211603" TargetMode="External" /><Relationship Id="rId52" Type="http://schemas.openxmlformats.org/officeDocument/2006/relationships/hyperlink" Target="https://podminky.urs.cz/item/CS_URS_2024_01/725220842" TargetMode="External" /><Relationship Id="rId53" Type="http://schemas.openxmlformats.org/officeDocument/2006/relationships/hyperlink" Target="https://podminky.urs.cz/item/CS_URS_2024_01/725222116" TargetMode="External" /><Relationship Id="rId54" Type="http://schemas.openxmlformats.org/officeDocument/2006/relationships/hyperlink" Target="https://podminky.urs.cz/item/CS_URS_2024_01/725310823" TargetMode="External" /><Relationship Id="rId55" Type="http://schemas.openxmlformats.org/officeDocument/2006/relationships/hyperlink" Target="https://podminky.urs.cz/item/CS_URS_2024_01/725311121" TargetMode="External" /><Relationship Id="rId56" Type="http://schemas.openxmlformats.org/officeDocument/2006/relationships/hyperlink" Target="https://podminky.urs.cz/item/CS_URS_2024_01/725535222" TargetMode="External" /><Relationship Id="rId57" Type="http://schemas.openxmlformats.org/officeDocument/2006/relationships/hyperlink" Target="https://podminky.urs.cz/item/CS_URS_2024_01/725810811" TargetMode="External" /><Relationship Id="rId58" Type="http://schemas.openxmlformats.org/officeDocument/2006/relationships/hyperlink" Target="https://podminky.urs.cz/item/CS_URS_2024_01/725813111" TargetMode="External" /><Relationship Id="rId59" Type="http://schemas.openxmlformats.org/officeDocument/2006/relationships/hyperlink" Target="https://podminky.urs.cz/item/CS_URS_2024_01/725813112" TargetMode="External" /><Relationship Id="rId60" Type="http://schemas.openxmlformats.org/officeDocument/2006/relationships/hyperlink" Target="https://podminky.urs.cz/item/CS_URS_2024_01/725820801" TargetMode="External" /><Relationship Id="rId61" Type="http://schemas.openxmlformats.org/officeDocument/2006/relationships/hyperlink" Target="https://podminky.urs.cz/item/CS_URS_2024_01/725821325" TargetMode="External" /><Relationship Id="rId62" Type="http://schemas.openxmlformats.org/officeDocument/2006/relationships/hyperlink" Target="https://podminky.urs.cz/item/CS_URS_2024_01/725822611" TargetMode="External" /><Relationship Id="rId63" Type="http://schemas.openxmlformats.org/officeDocument/2006/relationships/hyperlink" Target="https://podminky.urs.cz/item/CS_URS_2024_01/725831313" TargetMode="External" /><Relationship Id="rId64" Type="http://schemas.openxmlformats.org/officeDocument/2006/relationships/hyperlink" Target="https://podminky.urs.cz/item/CS_URS_2024_01/725861102" TargetMode="External" /><Relationship Id="rId65" Type="http://schemas.openxmlformats.org/officeDocument/2006/relationships/hyperlink" Target="https://podminky.urs.cz/item/CS_URS_2024_01/725862113" TargetMode="External" /><Relationship Id="rId66" Type="http://schemas.openxmlformats.org/officeDocument/2006/relationships/hyperlink" Target="https://podminky.urs.cz/item/CS_URS_2024_01/725864311" TargetMode="External" /><Relationship Id="rId67" Type="http://schemas.openxmlformats.org/officeDocument/2006/relationships/hyperlink" Target="https://podminky.urs.cz/item/CS_URS_2024_01/725869101" TargetMode="External" /><Relationship Id="rId68" Type="http://schemas.openxmlformats.org/officeDocument/2006/relationships/hyperlink" Target="https://podminky.urs.cz/item/CS_URS_2024_01/725980123" TargetMode="External" /><Relationship Id="rId69" Type="http://schemas.openxmlformats.org/officeDocument/2006/relationships/hyperlink" Target="https://podminky.urs.cz/item/CS_URS_2024_01/998725102" TargetMode="External" /><Relationship Id="rId70" Type="http://schemas.openxmlformats.org/officeDocument/2006/relationships/hyperlink" Target="https://podminky.urs.cz/item/CS_URS_2024_01/726131042" TargetMode="External" /><Relationship Id="rId71" Type="http://schemas.openxmlformats.org/officeDocument/2006/relationships/hyperlink" Target="https://podminky.urs.cz/item/CS_URS_2024_01/726191001" TargetMode="External" /><Relationship Id="rId72" Type="http://schemas.openxmlformats.org/officeDocument/2006/relationships/hyperlink" Target="https://podminky.urs.cz/item/CS_URS_2024_01/726191002" TargetMode="External" /><Relationship Id="rId73" Type="http://schemas.openxmlformats.org/officeDocument/2006/relationships/hyperlink" Target="https://podminky.urs.cz/item/CS_URS_2024_01/726191011" TargetMode="External" /><Relationship Id="rId74" Type="http://schemas.openxmlformats.org/officeDocument/2006/relationships/hyperlink" Target="https://podminky.urs.cz/item/CS_URS_2024_01/998726222" TargetMode="External" /><Relationship Id="rId75" Type="http://schemas.openxmlformats.org/officeDocument/2006/relationships/hyperlink" Target="https://podminky.urs.cz/item/CS_URS_2024_01/727111005" TargetMode="External" /><Relationship Id="rId76" Type="http://schemas.openxmlformats.org/officeDocument/2006/relationships/hyperlink" Target="https://podminky.urs.cz/item/CS_URS_2024_01/727111003" TargetMode="External" /><Relationship Id="rId77" Type="http://schemas.openxmlformats.org/officeDocument/2006/relationships/hyperlink" Target="https://podminky.urs.cz/item/CS_URS_2024_01/727111007" TargetMode="External" /><Relationship Id="rId78" Type="http://schemas.openxmlformats.org/officeDocument/2006/relationships/hyperlink" Target="https://podminky.urs.cz/item/CS_URS_2024_01/783615551" TargetMode="External" /><Relationship Id="rId79" Type="http://schemas.openxmlformats.org/officeDocument/2006/relationships/hyperlink" Target="https://podminky.urs.cz/item/CS_URS_2024_01/783617601" TargetMode="External" /><Relationship Id="rId80" Type="http://schemas.openxmlformats.org/officeDocument/2006/relationships/hyperlink" Target="https://podminky.urs.cz/item/CS_URS_2024_01/783624651" TargetMode="External" /><Relationship Id="rId8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9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7</v>
      </c>
      <c r="BT2" s="20" t="s">
        <v>8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7</v>
      </c>
      <c r="BT3" s="20" t="s">
        <v>9</v>
      </c>
    </row>
    <row r="4" s="1" customFormat="1" ht="24.96" customHeight="1">
      <c r="B4" s="23"/>
      <c r="D4" s="24" t="s">
        <v>10</v>
      </c>
      <c r="AR4" s="23"/>
      <c r="AS4" s="25" t="s">
        <v>11</v>
      </c>
      <c r="BE4" s="26" t="s">
        <v>12</v>
      </c>
      <c r="BS4" s="20" t="s">
        <v>13</v>
      </c>
    </row>
    <row r="5" s="1" customFormat="1" ht="12" customHeight="1">
      <c r="B5" s="23"/>
      <c r="D5" s="27" t="s">
        <v>14</v>
      </c>
      <c r="K5" s="28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3"/>
      <c r="BE5" s="29" t="s">
        <v>16</v>
      </c>
      <c r="BS5" s="20" t="s">
        <v>7</v>
      </c>
    </row>
    <row r="6" s="1" customFormat="1" ht="36.96" customHeight="1">
      <c r="B6" s="23"/>
      <c r="D6" s="30" t="s">
        <v>17</v>
      </c>
      <c r="K6" s="31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3"/>
      <c r="BE6" s="32"/>
      <c r="BS6" s="20" t="s">
        <v>7</v>
      </c>
    </row>
    <row r="7" s="1" customFormat="1" ht="12" customHeight="1">
      <c r="B7" s="23"/>
      <c r="D7" s="33" t="s">
        <v>19</v>
      </c>
      <c r="K7" s="28" t="s">
        <v>3</v>
      </c>
      <c r="AK7" s="33" t="s">
        <v>20</v>
      </c>
      <c r="AN7" s="28" t="s">
        <v>3</v>
      </c>
      <c r="AR7" s="23"/>
      <c r="BE7" s="32"/>
      <c r="BS7" s="20" t="s">
        <v>7</v>
      </c>
    </row>
    <row r="8" s="1" customFormat="1" ht="12" customHeight="1">
      <c r="B8" s="23"/>
      <c r="D8" s="33" t="s">
        <v>21</v>
      </c>
      <c r="K8" s="28" t="s">
        <v>22</v>
      </c>
      <c r="AK8" s="33" t="s">
        <v>23</v>
      </c>
      <c r="AN8" s="34" t="s">
        <v>24</v>
      </c>
      <c r="AR8" s="23"/>
      <c r="BE8" s="32"/>
      <c r="BS8" s="20" t="s">
        <v>7</v>
      </c>
    </row>
    <row r="9" s="1" customFormat="1" ht="14.4" customHeight="1">
      <c r="B9" s="23"/>
      <c r="AR9" s="23"/>
      <c r="BE9" s="32"/>
      <c r="BS9" s="20" t="s">
        <v>7</v>
      </c>
    </row>
    <row r="10" s="1" customFormat="1" ht="12" customHeight="1">
      <c r="B10" s="23"/>
      <c r="D10" s="33" t="s">
        <v>25</v>
      </c>
      <c r="AK10" s="33" t="s">
        <v>26</v>
      </c>
      <c r="AN10" s="28" t="s">
        <v>27</v>
      </c>
      <c r="AR10" s="23"/>
      <c r="BE10" s="32"/>
      <c r="BS10" s="20" t="s">
        <v>7</v>
      </c>
    </row>
    <row r="11" s="1" customFormat="1" ht="18.48" customHeight="1">
      <c r="B11" s="23"/>
      <c r="E11" s="28" t="s">
        <v>28</v>
      </c>
      <c r="AK11" s="33" t="s">
        <v>29</v>
      </c>
      <c r="AN11" s="28" t="s">
        <v>30</v>
      </c>
      <c r="AR11" s="23"/>
      <c r="BE11" s="32"/>
      <c r="BS11" s="20" t="s">
        <v>7</v>
      </c>
    </row>
    <row r="12" s="1" customFormat="1" ht="6.96" customHeight="1">
      <c r="B12" s="23"/>
      <c r="AR12" s="23"/>
      <c r="BE12" s="32"/>
      <c r="BS12" s="20" t="s">
        <v>7</v>
      </c>
    </row>
    <row r="13" s="1" customFormat="1" ht="12" customHeight="1">
      <c r="B13" s="23"/>
      <c r="D13" s="33" t="s">
        <v>31</v>
      </c>
      <c r="AK13" s="33" t="s">
        <v>26</v>
      </c>
      <c r="AN13" s="35" t="s">
        <v>32</v>
      </c>
      <c r="AR13" s="23"/>
      <c r="BE13" s="32"/>
      <c r="BS13" s="20" t="s">
        <v>7</v>
      </c>
    </row>
    <row r="14">
      <c r="B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N14" s="35" t="s">
        <v>32</v>
      </c>
      <c r="AR14" s="23"/>
      <c r="BE14" s="32"/>
      <c r="BS14" s="20" t="s">
        <v>7</v>
      </c>
    </row>
    <row r="15" s="1" customFormat="1" ht="6.96" customHeight="1">
      <c r="B15" s="23"/>
      <c r="AR15" s="23"/>
      <c r="BE15" s="32"/>
      <c r="BS15" s="20" t="s">
        <v>4</v>
      </c>
    </row>
    <row r="16" s="1" customFormat="1" ht="12" customHeight="1">
      <c r="B16" s="23"/>
      <c r="D16" s="33" t="s">
        <v>33</v>
      </c>
      <c r="AK16" s="33" t="s">
        <v>26</v>
      </c>
      <c r="AN16" s="28" t="s">
        <v>34</v>
      </c>
      <c r="AR16" s="23"/>
      <c r="BE16" s="32"/>
      <c r="BS16" s="20" t="s">
        <v>4</v>
      </c>
    </row>
    <row r="17" s="1" customFormat="1" ht="18.48" customHeight="1">
      <c r="B17" s="23"/>
      <c r="E17" s="28" t="s">
        <v>35</v>
      </c>
      <c r="AK17" s="33" t="s">
        <v>29</v>
      </c>
      <c r="AN17" s="28" t="s">
        <v>36</v>
      </c>
      <c r="AR17" s="23"/>
      <c r="BE17" s="32"/>
      <c r="BS17" s="20" t="s">
        <v>37</v>
      </c>
    </row>
    <row r="18" s="1" customFormat="1" ht="6.96" customHeight="1">
      <c r="B18" s="23"/>
      <c r="AR18" s="23"/>
      <c r="BE18" s="32"/>
      <c r="BS18" s="20" t="s">
        <v>7</v>
      </c>
    </row>
    <row r="19" s="1" customFormat="1" ht="12" customHeight="1">
      <c r="B19" s="23"/>
      <c r="D19" s="33" t="s">
        <v>38</v>
      </c>
      <c r="AK19" s="33" t="s">
        <v>26</v>
      </c>
      <c r="AN19" s="28" t="s">
        <v>3</v>
      </c>
      <c r="AR19" s="23"/>
      <c r="BE19" s="32"/>
      <c r="BS19" s="20" t="s">
        <v>7</v>
      </c>
    </row>
    <row r="20" s="1" customFormat="1" ht="18.48" customHeight="1">
      <c r="B20" s="23"/>
      <c r="E20" s="28" t="s">
        <v>39</v>
      </c>
      <c r="AK20" s="33" t="s">
        <v>29</v>
      </c>
      <c r="AN20" s="28" t="s">
        <v>3</v>
      </c>
      <c r="AR20" s="23"/>
      <c r="BE20" s="32"/>
      <c r="BS20" s="20" t="s">
        <v>37</v>
      </c>
    </row>
    <row r="21" s="1" customFormat="1" ht="6.96" customHeight="1">
      <c r="B21" s="23"/>
      <c r="AR21" s="23"/>
      <c r="BE21" s="32"/>
    </row>
    <row r="22" s="1" customFormat="1" ht="12" customHeight="1">
      <c r="B22" s="23"/>
      <c r="D22" s="33" t="s">
        <v>40</v>
      </c>
      <c r="AR22" s="23"/>
      <c r="BE22" s="32"/>
    </row>
    <row r="23" s="1" customFormat="1" ht="47.25" customHeight="1">
      <c r="B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R23" s="23"/>
      <c r="BE23" s="32"/>
    </row>
    <row r="24" s="1" customFormat="1" ht="6.96" customHeight="1">
      <c r="B24" s="23"/>
      <c r="AR24" s="23"/>
      <c r="BE24" s="32"/>
    </row>
    <row r="25" s="1" customFormat="1" ht="6.96" customHeight="1">
      <c r="B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R25" s="23"/>
      <c r="BE25" s="32"/>
    </row>
    <row r="26" s="2" customFormat="1" ht="25.92" customHeight="1">
      <c r="A26" s="39"/>
      <c r="B26" s="40"/>
      <c r="C26" s="39"/>
      <c r="D26" s="41" t="s">
        <v>42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39"/>
      <c r="AQ26" s="39"/>
      <c r="AR26" s="40"/>
      <c r="BE26" s="32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0"/>
      <c r="BE27" s="32"/>
    </row>
    <row r="28" s="2" customForma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0"/>
      <c r="BE28" s="32"/>
    </row>
    <row r="29" s="3" customFormat="1" ht="14.4" customHeight="1">
      <c r="A29" s="3"/>
      <c r="B29" s="45"/>
      <c r="C29" s="3"/>
      <c r="D29" s="33" t="s">
        <v>46</v>
      </c>
      <c r="E29" s="3"/>
      <c r="F29" s="33" t="s">
        <v>47</v>
      </c>
      <c r="G29" s="3"/>
      <c r="H29" s="3"/>
      <c r="I29" s="3"/>
      <c r="J29" s="3"/>
      <c r="K29" s="3"/>
      <c r="L29" s="46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7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7">
        <f>ROUND(AV54, 2)</f>
        <v>0</v>
      </c>
      <c r="AL29" s="3"/>
      <c r="AM29" s="3"/>
      <c r="AN29" s="3"/>
      <c r="AO29" s="3"/>
      <c r="AP29" s="3"/>
      <c r="AQ29" s="3"/>
      <c r="AR29" s="45"/>
      <c r="BE29" s="48"/>
    </row>
    <row r="30" s="3" customFormat="1" ht="14.4" customHeight="1">
      <c r="A30" s="3"/>
      <c r="B30" s="45"/>
      <c r="C30" s="3"/>
      <c r="D30" s="3"/>
      <c r="E30" s="3"/>
      <c r="F30" s="33" t="s">
        <v>48</v>
      </c>
      <c r="G30" s="3"/>
      <c r="H30" s="3"/>
      <c r="I30" s="3"/>
      <c r="J30" s="3"/>
      <c r="K30" s="3"/>
      <c r="L30" s="46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7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7">
        <f>ROUND(AW54, 2)</f>
        <v>0</v>
      </c>
      <c r="AL30" s="3"/>
      <c r="AM30" s="3"/>
      <c r="AN30" s="3"/>
      <c r="AO30" s="3"/>
      <c r="AP30" s="3"/>
      <c r="AQ30" s="3"/>
      <c r="AR30" s="45"/>
      <c r="BE30" s="48"/>
    </row>
    <row r="31" hidden="1" s="3" customFormat="1" ht="14.4" customHeight="1">
      <c r="A31" s="3"/>
      <c r="B31" s="45"/>
      <c r="C31" s="3"/>
      <c r="D31" s="3"/>
      <c r="E31" s="3"/>
      <c r="F31" s="33" t="s">
        <v>49</v>
      </c>
      <c r="G31" s="3"/>
      <c r="H31" s="3"/>
      <c r="I31" s="3"/>
      <c r="J31" s="3"/>
      <c r="K31" s="3"/>
      <c r="L31" s="46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7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7">
        <v>0</v>
      </c>
      <c r="AL31" s="3"/>
      <c r="AM31" s="3"/>
      <c r="AN31" s="3"/>
      <c r="AO31" s="3"/>
      <c r="AP31" s="3"/>
      <c r="AQ31" s="3"/>
      <c r="AR31" s="45"/>
      <c r="BE31" s="48"/>
    </row>
    <row r="32" hidden="1" s="3" customFormat="1" ht="14.4" customHeight="1">
      <c r="A32" s="3"/>
      <c r="B32" s="45"/>
      <c r="C32" s="3"/>
      <c r="D32" s="3"/>
      <c r="E32" s="3"/>
      <c r="F32" s="33" t="s">
        <v>50</v>
      </c>
      <c r="G32" s="3"/>
      <c r="H32" s="3"/>
      <c r="I32" s="3"/>
      <c r="J32" s="3"/>
      <c r="K32" s="3"/>
      <c r="L32" s="46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7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7">
        <v>0</v>
      </c>
      <c r="AL32" s="3"/>
      <c r="AM32" s="3"/>
      <c r="AN32" s="3"/>
      <c r="AO32" s="3"/>
      <c r="AP32" s="3"/>
      <c r="AQ32" s="3"/>
      <c r="AR32" s="45"/>
      <c r="BE32" s="48"/>
    </row>
    <row r="33" hidden="1" s="3" customFormat="1" ht="14.4" customHeight="1">
      <c r="A33" s="3"/>
      <c r="B33" s="45"/>
      <c r="C33" s="3"/>
      <c r="D33" s="3"/>
      <c r="E33" s="3"/>
      <c r="F33" s="33" t="s">
        <v>51</v>
      </c>
      <c r="G33" s="3"/>
      <c r="H33" s="3"/>
      <c r="I33" s="3"/>
      <c r="J33" s="3"/>
      <c r="K33" s="3"/>
      <c r="L33" s="46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7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7">
        <v>0</v>
      </c>
      <c r="AL33" s="3"/>
      <c r="AM33" s="3"/>
      <c r="AN33" s="3"/>
      <c r="AO33" s="3"/>
      <c r="AP33" s="3"/>
      <c r="AQ33" s="3"/>
      <c r="AR33" s="45"/>
      <c r="BE33" s="3"/>
    </row>
    <row r="34" s="2" customFormat="1" ht="6.96" customHeight="1">
      <c r="A34" s="39"/>
      <c r="B34" s="40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0"/>
      <c r="BE34" s="39"/>
    </row>
    <row r="35" s="2" customFormat="1" ht="25.92" customHeight="1">
      <c r="A35" s="39"/>
      <c r="B35" s="40"/>
      <c r="C35" s="49"/>
      <c r="D35" s="50" t="s">
        <v>52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53</v>
      </c>
      <c r="U35" s="51"/>
      <c r="V35" s="51"/>
      <c r="W35" s="51"/>
      <c r="X35" s="53" t="s">
        <v>54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0"/>
      <c r="BE35" s="39"/>
    </row>
    <row r="36" s="2" customFormat="1" ht="6.96" customHeight="1">
      <c r="A36" s="39"/>
      <c r="B36" s="40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0"/>
      <c r="BE36" s="39"/>
    </row>
    <row r="37" s="2" customFormat="1" ht="6.96" customHeight="1">
      <c r="A37" s="39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0"/>
      <c r="BE37" s="39"/>
    </row>
    <row r="41" s="2" customFormat="1" ht="6.96" customHeight="1">
      <c r="A41" s="39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0"/>
      <c r="BE41" s="39"/>
    </row>
    <row r="42" s="2" customFormat="1" ht="24.96" customHeight="1">
      <c r="A42" s="39"/>
      <c r="B42" s="40"/>
      <c r="C42" s="24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0"/>
      <c r="BE42" s="39"/>
    </row>
    <row r="43" s="2" customFormat="1" ht="6.96" customHeight="1">
      <c r="A43" s="39"/>
      <c r="B43" s="40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0"/>
      <c r="BE43" s="39"/>
    </row>
    <row r="44" s="4" customFormat="1" ht="12" customHeight="1">
      <c r="A44" s="4"/>
      <c r="B44" s="60"/>
      <c r="C44" s="33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25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60"/>
      <c r="BE44" s="4"/>
    </row>
    <row r="45" s="5" customFormat="1" ht="36.96" customHeight="1">
      <c r="A45" s="5"/>
      <c r="B45" s="61"/>
      <c r="C45" s="62" t="s">
        <v>17</v>
      </c>
      <c r="D45" s="5"/>
      <c r="E45" s="5"/>
      <c r="F45" s="5"/>
      <c r="G45" s="5"/>
      <c r="H45" s="5"/>
      <c r="I45" s="5"/>
      <c r="J45" s="5"/>
      <c r="K45" s="5"/>
      <c r="L45" s="63" t="str">
        <f>K6</f>
        <v>Regenerace bytového domu na ulici Kepkova 1465/3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1"/>
      <c r="BE45" s="5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0"/>
      <c r="BE46" s="39"/>
    </row>
    <row r="47" s="2" customFormat="1" ht="12" customHeight="1">
      <c r="A47" s="39"/>
      <c r="B47" s="40"/>
      <c r="C47" s="33" t="s">
        <v>21</v>
      </c>
      <c r="D47" s="39"/>
      <c r="E47" s="39"/>
      <c r="F47" s="39"/>
      <c r="G47" s="39"/>
      <c r="H47" s="39"/>
      <c r="I47" s="39"/>
      <c r="J47" s="39"/>
      <c r="K47" s="39"/>
      <c r="L47" s="64" t="str">
        <f>IF(K8="","",K8)</f>
        <v>Kepkova 1465/3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3" t="s">
        <v>23</v>
      </c>
      <c r="AJ47" s="39"/>
      <c r="AK47" s="39"/>
      <c r="AL47" s="39"/>
      <c r="AM47" s="65" t="str">
        <f>IF(AN8= "","",AN8)</f>
        <v>25. 3. 2024</v>
      </c>
      <c r="AN47" s="65"/>
      <c r="AO47" s="39"/>
      <c r="AP47" s="39"/>
      <c r="AQ47" s="39"/>
      <c r="AR47" s="40"/>
      <c r="B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/>
      <c r="BE48" s="39"/>
    </row>
    <row r="49" s="2" customFormat="1" ht="15.15" customHeight="1">
      <c r="A49" s="39"/>
      <c r="B49" s="40"/>
      <c r="C49" s="33" t="s">
        <v>25</v>
      </c>
      <c r="D49" s="39"/>
      <c r="E49" s="39"/>
      <c r="F49" s="39"/>
      <c r="G49" s="39"/>
      <c r="H49" s="39"/>
      <c r="I49" s="39"/>
      <c r="J49" s="39"/>
      <c r="K49" s="39"/>
      <c r="L49" s="4" t="str">
        <f>IF(E11= "","",E11)</f>
        <v>Statutární město Ostrava, městský obvod Slezská Os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3" t="s">
        <v>33</v>
      </c>
      <c r="AJ49" s="39"/>
      <c r="AK49" s="39"/>
      <c r="AL49" s="39"/>
      <c r="AM49" s="66" t="str">
        <f>IF(E17="","",E17)</f>
        <v>Made 4 BIM s.r.o.</v>
      </c>
      <c r="AN49" s="4"/>
      <c r="AO49" s="4"/>
      <c r="AP49" s="4"/>
      <c r="AQ49" s="39"/>
      <c r="AR49" s="40"/>
      <c r="AS49" s="67" t="s">
        <v>56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  <c r="BE49" s="39"/>
    </row>
    <row r="50" s="2" customFormat="1" ht="15.15" customHeight="1">
      <c r="A50" s="39"/>
      <c r="B50" s="40"/>
      <c r="C50" s="33" t="s">
        <v>31</v>
      </c>
      <c r="D50" s="39"/>
      <c r="E50" s="39"/>
      <c r="F50" s="39"/>
      <c r="G50" s="39"/>
      <c r="H50" s="39"/>
      <c r="I50" s="39"/>
      <c r="J50" s="39"/>
      <c r="K50" s="39"/>
      <c r="L50" s="4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3" t="s">
        <v>38</v>
      </c>
      <c r="AJ50" s="39"/>
      <c r="AK50" s="39"/>
      <c r="AL50" s="39"/>
      <c r="AM50" s="66" t="str">
        <f>IF(E20="","",E20)</f>
        <v>Pavel Klus</v>
      </c>
      <c r="AN50" s="4"/>
      <c r="AO50" s="4"/>
      <c r="AP50" s="4"/>
      <c r="AQ50" s="39"/>
      <c r="AR50" s="40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  <c r="BE50" s="39"/>
    </row>
    <row r="51" s="2" customFormat="1" ht="10.8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0"/>
      <c r="AS51" s="71"/>
      <c r="AT51" s="72"/>
      <c r="AU51" s="73"/>
      <c r="AV51" s="73"/>
      <c r="AW51" s="73"/>
      <c r="AX51" s="73"/>
      <c r="AY51" s="73"/>
      <c r="AZ51" s="73"/>
      <c r="BA51" s="73"/>
      <c r="BB51" s="73"/>
      <c r="BC51" s="73"/>
      <c r="BD51" s="74"/>
      <c r="BE51" s="39"/>
    </row>
    <row r="52" s="2" customFormat="1" ht="29.28" customHeight="1">
      <c r="A52" s="39"/>
      <c r="B52" s="40"/>
      <c r="C52" s="75" t="s">
        <v>57</v>
      </c>
      <c r="D52" s="76"/>
      <c r="E52" s="76"/>
      <c r="F52" s="76"/>
      <c r="G52" s="76"/>
      <c r="H52" s="77"/>
      <c r="I52" s="78" t="s">
        <v>58</v>
      </c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9" t="s">
        <v>59</v>
      </c>
      <c r="AH52" s="76"/>
      <c r="AI52" s="76"/>
      <c r="AJ52" s="76"/>
      <c r="AK52" s="76"/>
      <c r="AL52" s="76"/>
      <c r="AM52" s="76"/>
      <c r="AN52" s="78" t="s">
        <v>60</v>
      </c>
      <c r="AO52" s="76"/>
      <c r="AP52" s="76"/>
      <c r="AQ52" s="80" t="s">
        <v>61</v>
      </c>
      <c r="AR52" s="40"/>
      <c r="AS52" s="81" t="s">
        <v>62</v>
      </c>
      <c r="AT52" s="82" t="s">
        <v>63</v>
      </c>
      <c r="AU52" s="82" t="s">
        <v>64</v>
      </c>
      <c r="AV52" s="82" t="s">
        <v>65</v>
      </c>
      <c r="AW52" s="82" t="s">
        <v>66</v>
      </c>
      <c r="AX52" s="82" t="s">
        <v>67</v>
      </c>
      <c r="AY52" s="82" t="s">
        <v>68</v>
      </c>
      <c r="AZ52" s="82" t="s">
        <v>69</v>
      </c>
      <c r="BA52" s="82" t="s">
        <v>70</v>
      </c>
      <c r="BB52" s="82" t="s">
        <v>71</v>
      </c>
      <c r="BC52" s="82" t="s">
        <v>72</v>
      </c>
      <c r="BD52" s="83" t="s">
        <v>73</v>
      </c>
      <c r="BE52" s="39"/>
    </row>
    <row r="53" s="2" customFormat="1" ht="10.8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0"/>
      <c r="AS53" s="84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6"/>
      <c r="BE53" s="39"/>
    </row>
    <row r="54" s="6" customFormat="1" ht="32.4" customHeight="1">
      <c r="A54" s="6"/>
      <c r="B54" s="87"/>
      <c r="C54" s="88" t="s">
        <v>74</v>
      </c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90">
        <f>ROUND(SUM(AG55:AG64),2)</f>
        <v>0</v>
      </c>
      <c r="AH54" s="90"/>
      <c r="AI54" s="90"/>
      <c r="AJ54" s="90"/>
      <c r="AK54" s="90"/>
      <c r="AL54" s="90"/>
      <c r="AM54" s="90"/>
      <c r="AN54" s="91">
        <f>SUM(AG54,AT54)</f>
        <v>0</v>
      </c>
      <c r="AO54" s="91"/>
      <c r="AP54" s="91"/>
      <c r="AQ54" s="92" t="s">
        <v>3</v>
      </c>
      <c r="AR54" s="87"/>
      <c r="AS54" s="93">
        <f>ROUND(SUM(AS55:AS64),2)</f>
        <v>0</v>
      </c>
      <c r="AT54" s="94">
        <f>ROUND(SUM(AV54:AW54),2)</f>
        <v>0</v>
      </c>
      <c r="AU54" s="95">
        <f>ROUND(SUM(AU55:AU64),5)</f>
        <v>0</v>
      </c>
      <c r="AV54" s="94">
        <f>ROUND(AZ54*L29,2)</f>
        <v>0</v>
      </c>
      <c r="AW54" s="94">
        <f>ROUND(BA54*L30,2)</f>
        <v>0</v>
      </c>
      <c r="AX54" s="94">
        <f>ROUND(BB54*L29,2)</f>
        <v>0</v>
      </c>
      <c r="AY54" s="94">
        <f>ROUND(BC54*L30,2)</f>
        <v>0</v>
      </c>
      <c r="AZ54" s="94">
        <f>ROUND(SUM(AZ55:AZ64),2)</f>
        <v>0</v>
      </c>
      <c r="BA54" s="94">
        <f>ROUND(SUM(BA55:BA64),2)</f>
        <v>0</v>
      </c>
      <c r="BB54" s="94">
        <f>ROUND(SUM(BB55:BB64),2)</f>
        <v>0</v>
      </c>
      <c r="BC54" s="94">
        <f>ROUND(SUM(BC55:BC64),2)</f>
        <v>0</v>
      </c>
      <c r="BD54" s="96">
        <f>ROUND(SUM(BD55:BD64),2)</f>
        <v>0</v>
      </c>
      <c r="BE54" s="6"/>
      <c r="BS54" s="97" t="s">
        <v>75</v>
      </c>
      <c r="BT54" s="97" t="s">
        <v>76</v>
      </c>
      <c r="BU54" s="98" t="s">
        <v>77</v>
      </c>
      <c r="BV54" s="97" t="s">
        <v>78</v>
      </c>
      <c r="BW54" s="97" t="s">
        <v>5</v>
      </c>
      <c r="BX54" s="97" t="s">
        <v>79</v>
      </c>
      <c r="CL54" s="97" t="s">
        <v>3</v>
      </c>
    </row>
    <row r="55" s="7" customFormat="1" ht="16.5" customHeight="1">
      <c r="A55" s="99" t="s">
        <v>80</v>
      </c>
      <c r="B55" s="100"/>
      <c r="C55" s="101"/>
      <c r="D55" s="102" t="s">
        <v>81</v>
      </c>
      <c r="E55" s="102"/>
      <c r="F55" s="102"/>
      <c r="G55" s="102"/>
      <c r="H55" s="102"/>
      <c r="I55" s="103"/>
      <c r="J55" s="102" t="s">
        <v>82</v>
      </c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4">
        <f>'01 - Bourací práce'!J30</f>
        <v>0</v>
      </c>
      <c r="AH55" s="103"/>
      <c r="AI55" s="103"/>
      <c r="AJ55" s="103"/>
      <c r="AK55" s="103"/>
      <c r="AL55" s="103"/>
      <c r="AM55" s="103"/>
      <c r="AN55" s="104">
        <f>SUM(AG55,AT55)</f>
        <v>0</v>
      </c>
      <c r="AO55" s="103"/>
      <c r="AP55" s="103"/>
      <c r="AQ55" s="105" t="s">
        <v>83</v>
      </c>
      <c r="AR55" s="100"/>
      <c r="AS55" s="106">
        <v>0</v>
      </c>
      <c r="AT55" s="107">
        <f>ROUND(SUM(AV55:AW55),2)</f>
        <v>0</v>
      </c>
      <c r="AU55" s="108">
        <f>'01 - Bourací práce'!P92</f>
        <v>0</v>
      </c>
      <c r="AV55" s="107">
        <f>'01 - Bourací práce'!J33</f>
        <v>0</v>
      </c>
      <c r="AW55" s="107">
        <f>'01 - Bourací práce'!J34</f>
        <v>0</v>
      </c>
      <c r="AX55" s="107">
        <f>'01 - Bourací práce'!J35</f>
        <v>0</v>
      </c>
      <c r="AY55" s="107">
        <f>'01 - Bourací práce'!J36</f>
        <v>0</v>
      </c>
      <c r="AZ55" s="107">
        <f>'01 - Bourací práce'!F33</f>
        <v>0</v>
      </c>
      <c r="BA55" s="107">
        <f>'01 - Bourací práce'!F34</f>
        <v>0</v>
      </c>
      <c r="BB55" s="107">
        <f>'01 - Bourací práce'!F35</f>
        <v>0</v>
      </c>
      <c r="BC55" s="107">
        <f>'01 - Bourací práce'!F36</f>
        <v>0</v>
      </c>
      <c r="BD55" s="109">
        <f>'01 - Bourací práce'!F37</f>
        <v>0</v>
      </c>
      <c r="BE55" s="7"/>
      <c r="BT55" s="110" t="s">
        <v>84</v>
      </c>
      <c r="BV55" s="110" t="s">
        <v>78</v>
      </c>
      <c r="BW55" s="110" t="s">
        <v>85</v>
      </c>
      <c r="BX55" s="110" t="s">
        <v>5</v>
      </c>
      <c r="CL55" s="110" t="s">
        <v>3</v>
      </c>
      <c r="CM55" s="110" t="s">
        <v>84</v>
      </c>
    </row>
    <row r="56" s="7" customFormat="1" ht="16.5" customHeight="1">
      <c r="A56" s="99" t="s">
        <v>80</v>
      </c>
      <c r="B56" s="100"/>
      <c r="C56" s="101"/>
      <c r="D56" s="102" t="s">
        <v>86</v>
      </c>
      <c r="E56" s="102"/>
      <c r="F56" s="102"/>
      <c r="G56" s="102"/>
      <c r="H56" s="102"/>
      <c r="I56" s="103"/>
      <c r="J56" s="102" t="s">
        <v>87</v>
      </c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04">
        <f>'02 - Sanace suterénu'!J30</f>
        <v>0</v>
      </c>
      <c r="AH56" s="103"/>
      <c r="AI56" s="103"/>
      <c r="AJ56" s="103"/>
      <c r="AK56" s="103"/>
      <c r="AL56" s="103"/>
      <c r="AM56" s="103"/>
      <c r="AN56" s="104">
        <f>SUM(AG56,AT56)</f>
        <v>0</v>
      </c>
      <c r="AO56" s="103"/>
      <c r="AP56" s="103"/>
      <c r="AQ56" s="105" t="s">
        <v>83</v>
      </c>
      <c r="AR56" s="100"/>
      <c r="AS56" s="106">
        <v>0</v>
      </c>
      <c r="AT56" s="107">
        <f>ROUND(SUM(AV56:AW56),2)</f>
        <v>0</v>
      </c>
      <c r="AU56" s="108">
        <f>'02 - Sanace suterénu'!P91</f>
        <v>0</v>
      </c>
      <c r="AV56" s="107">
        <f>'02 - Sanace suterénu'!J33</f>
        <v>0</v>
      </c>
      <c r="AW56" s="107">
        <f>'02 - Sanace suterénu'!J34</f>
        <v>0</v>
      </c>
      <c r="AX56" s="107">
        <f>'02 - Sanace suterénu'!J35</f>
        <v>0</v>
      </c>
      <c r="AY56" s="107">
        <f>'02 - Sanace suterénu'!J36</f>
        <v>0</v>
      </c>
      <c r="AZ56" s="107">
        <f>'02 - Sanace suterénu'!F33</f>
        <v>0</v>
      </c>
      <c r="BA56" s="107">
        <f>'02 - Sanace suterénu'!F34</f>
        <v>0</v>
      </c>
      <c r="BB56" s="107">
        <f>'02 - Sanace suterénu'!F35</f>
        <v>0</v>
      </c>
      <c r="BC56" s="107">
        <f>'02 - Sanace suterénu'!F36</f>
        <v>0</v>
      </c>
      <c r="BD56" s="109">
        <f>'02 - Sanace suterénu'!F37</f>
        <v>0</v>
      </c>
      <c r="BE56" s="7"/>
      <c r="BT56" s="110" t="s">
        <v>84</v>
      </c>
      <c r="BV56" s="110" t="s">
        <v>78</v>
      </c>
      <c r="BW56" s="110" t="s">
        <v>88</v>
      </c>
      <c r="BX56" s="110" t="s">
        <v>5</v>
      </c>
      <c r="CL56" s="110" t="s">
        <v>3</v>
      </c>
      <c r="CM56" s="110" t="s">
        <v>84</v>
      </c>
    </row>
    <row r="57" s="7" customFormat="1" ht="16.5" customHeight="1">
      <c r="A57" s="99" t="s">
        <v>80</v>
      </c>
      <c r="B57" s="100"/>
      <c r="C57" s="101"/>
      <c r="D57" s="102" t="s">
        <v>89</v>
      </c>
      <c r="E57" s="102"/>
      <c r="F57" s="102"/>
      <c r="G57" s="102"/>
      <c r="H57" s="102"/>
      <c r="I57" s="103"/>
      <c r="J57" s="102" t="s">
        <v>90</v>
      </c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102"/>
      <c r="AF57" s="102"/>
      <c r="AG57" s="104">
        <f>'03 - Střecha'!J30</f>
        <v>0</v>
      </c>
      <c r="AH57" s="103"/>
      <c r="AI57" s="103"/>
      <c r="AJ57" s="103"/>
      <c r="AK57" s="103"/>
      <c r="AL57" s="103"/>
      <c r="AM57" s="103"/>
      <c r="AN57" s="104">
        <f>SUM(AG57,AT57)</f>
        <v>0</v>
      </c>
      <c r="AO57" s="103"/>
      <c r="AP57" s="103"/>
      <c r="AQ57" s="105" t="s">
        <v>83</v>
      </c>
      <c r="AR57" s="100"/>
      <c r="AS57" s="106">
        <v>0</v>
      </c>
      <c r="AT57" s="107">
        <f>ROUND(SUM(AV57:AW57),2)</f>
        <v>0</v>
      </c>
      <c r="AU57" s="108">
        <f>'03 - Střecha'!P88</f>
        <v>0</v>
      </c>
      <c r="AV57" s="107">
        <f>'03 - Střecha'!J33</f>
        <v>0</v>
      </c>
      <c r="AW57" s="107">
        <f>'03 - Střecha'!J34</f>
        <v>0</v>
      </c>
      <c r="AX57" s="107">
        <f>'03 - Střecha'!J35</f>
        <v>0</v>
      </c>
      <c r="AY57" s="107">
        <f>'03 - Střecha'!J36</f>
        <v>0</v>
      </c>
      <c r="AZ57" s="107">
        <f>'03 - Střecha'!F33</f>
        <v>0</v>
      </c>
      <c r="BA57" s="107">
        <f>'03 - Střecha'!F34</f>
        <v>0</v>
      </c>
      <c r="BB57" s="107">
        <f>'03 - Střecha'!F35</f>
        <v>0</v>
      </c>
      <c r="BC57" s="107">
        <f>'03 - Střecha'!F36</f>
        <v>0</v>
      </c>
      <c r="BD57" s="109">
        <f>'03 - Střecha'!F37</f>
        <v>0</v>
      </c>
      <c r="BE57" s="7"/>
      <c r="BT57" s="110" t="s">
        <v>84</v>
      </c>
      <c r="BV57" s="110" t="s">
        <v>78</v>
      </c>
      <c r="BW57" s="110" t="s">
        <v>91</v>
      </c>
      <c r="BX57" s="110" t="s">
        <v>5</v>
      </c>
      <c r="CL57" s="110" t="s">
        <v>3</v>
      </c>
      <c r="CM57" s="110" t="s">
        <v>84</v>
      </c>
    </row>
    <row r="58" s="7" customFormat="1" ht="24.75" customHeight="1">
      <c r="A58" s="99" t="s">
        <v>80</v>
      </c>
      <c r="B58" s="100"/>
      <c r="C58" s="101"/>
      <c r="D58" s="102" t="s">
        <v>92</v>
      </c>
      <c r="E58" s="102"/>
      <c r="F58" s="102"/>
      <c r="G58" s="102"/>
      <c r="H58" s="102"/>
      <c r="I58" s="103"/>
      <c r="J58" s="102" t="s">
        <v>93</v>
      </c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102"/>
      <c r="AF58" s="102"/>
      <c r="AG58" s="104">
        <f>'04 - Stavební úpravy domu...'!J30</f>
        <v>0</v>
      </c>
      <c r="AH58" s="103"/>
      <c r="AI58" s="103"/>
      <c r="AJ58" s="103"/>
      <c r="AK58" s="103"/>
      <c r="AL58" s="103"/>
      <c r="AM58" s="103"/>
      <c r="AN58" s="104">
        <f>SUM(AG58,AT58)</f>
        <v>0</v>
      </c>
      <c r="AO58" s="103"/>
      <c r="AP58" s="103"/>
      <c r="AQ58" s="105" t="s">
        <v>83</v>
      </c>
      <c r="AR58" s="100"/>
      <c r="AS58" s="106">
        <v>0</v>
      </c>
      <c r="AT58" s="107">
        <f>ROUND(SUM(AV58:AW58),2)</f>
        <v>0</v>
      </c>
      <c r="AU58" s="108">
        <f>'04 - Stavební úpravy domu...'!P87</f>
        <v>0</v>
      </c>
      <c r="AV58" s="107">
        <f>'04 - Stavební úpravy domu...'!J33</f>
        <v>0</v>
      </c>
      <c r="AW58" s="107">
        <f>'04 - Stavební úpravy domu...'!J34</f>
        <v>0</v>
      </c>
      <c r="AX58" s="107">
        <f>'04 - Stavební úpravy domu...'!J35</f>
        <v>0</v>
      </c>
      <c r="AY58" s="107">
        <f>'04 - Stavební úpravy domu...'!J36</f>
        <v>0</v>
      </c>
      <c r="AZ58" s="107">
        <f>'04 - Stavební úpravy domu...'!F33</f>
        <v>0</v>
      </c>
      <c r="BA58" s="107">
        <f>'04 - Stavební úpravy domu...'!F34</f>
        <v>0</v>
      </c>
      <c r="BB58" s="107">
        <f>'04 - Stavební úpravy domu...'!F35</f>
        <v>0</v>
      </c>
      <c r="BC58" s="107">
        <f>'04 - Stavební úpravy domu...'!F36</f>
        <v>0</v>
      </c>
      <c r="BD58" s="109">
        <f>'04 - Stavební úpravy domu...'!F37</f>
        <v>0</v>
      </c>
      <c r="BE58" s="7"/>
      <c r="BT58" s="110" t="s">
        <v>84</v>
      </c>
      <c r="BV58" s="110" t="s">
        <v>78</v>
      </c>
      <c r="BW58" s="110" t="s">
        <v>94</v>
      </c>
      <c r="BX58" s="110" t="s">
        <v>5</v>
      </c>
      <c r="CL58" s="110" t="s">
        <v>3</v>
      </c>
      <c r="CM58" s="110" t="s">
        <v>84</v>
      </c>
    </row>
    <row r="59" s="7" customFormat="1" ht="16.5" customHeight="1">
      <c r="A59" s="99" t="s">
        <v>80</v>
      </c>
      <c r="B59" s="100"/>
      <c r="C59" s="101"/>
      <c r="D59" s="102" t="s">
        <v>95</v>
      </c>
      <c r="E59" s="102"/>
      <c r="F59" s="102"/>
      <c r="G59" s="102"/>
      <c r="H59" s="102"/>
      <c r="I59" s="103"/>
      <c r="J59" s="102" t="s">
        <v>96</v>
      </c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4">
        <f>'05 - Rekonstrukce čtyř bytů'!J30</f>
        <v>0</v>
      </c>
      <c r="AH59" s="103"/>
      <c r="AI59" s="103"/>
      <c r="AJ59" s="103"/>
      <c r="AK59" s="103"/>
      <c r="AL59" s="103"/>
      <c r="AM59" s="103"/>
      <c r="AN59" s="104">
        <f>SUM(AG59,AT59)</f>
        <v>0</v>
      </c>
      <c r="AO59" s="103"/>
      <c r="AP59" s="103"/>
      <c r="AQ59" s="105" t="s">
        <v>83</v>
      </c>
      <c r="AR59" s="100"/>
      <c r="AS59" s="106">
        <v>0</v>
      </c>
      <c r="AT59" s="107">
        <f>ROUND(SUM(AV59:AW59),2)</f>
        <v>0</v>
      </c>
      <c r="AU59" s="108">
        <f>'05 - Rekonstrukce čtyř bytů'!P93</f>
        <v>0</v>
      </c>
      <c r="AV59" s="107">
        <f>'05 - Rekonstrukce čtyř bytů'!J33</f>
        <v>0</v>
      </c>
      <c r="AW59" s="107">
        <f>'05 - Rekonstrukce čtyř bytů'!J34</f>
        <v>0</v>
      </c>
      <c r="AX59" s="107">
        <f>'05 - Rekonstrukce čtyř bytů'!J35</f>
        <v>0</v>
      </c>
      <c r="AY59" s="107">
        <f>'05 - Rekonstrukce čtyř bytů'!J36</f>
        <v>0</v>
      </c>
      <c r="AZ59" s="107">
        <f>'05 - Rekonstrukce čtyř bytů'!F33</f>
        <v>0</v>
      </c>
      <c r="BA59" s="107">
        <f>'05 - Rekonstrukce čtyř bytů'!F34</f>
        <v>0</v>
      </c>
      <c r="BB59" s="107">
        <f>'05 - Rekonstrukce čtyř bytů'!F35</f>
        <v>0</v>
      </c>
      <c r="BC59" s="107">
        <f>'05 - Rekonstrukce čtyř bytů'!F36</f>
        <v>0</v>
      </c>
      <c r="BD59" s="109">
        <f>'05 - Rekonstrukce čtyř bytů'!F37</f>
        <v>0</v>
      </c>
      <c r="BE59" s="7"/>
      <c r="BT59" s="110" t="s">
        <v>84</v>
      </c>
      <c r="BV59" s="110" t="s">
        <v>78</v>
      </c>
      <c r="BW59" s="110" t="s">
        <v>97</v>
      </c>
      <c r="BX59" s="110" t="s">
        <v>5</v>
      </c>
      <c r="CL59" s="110" t="s">
        <v>3</v>
      </c>
      <c r="CM59" s="110" t="s">
        <v>84</v>
      </c>
    </row>
    <row r="60" s="7" customFormat="1" ht="16.5" customHeight="1">
      <c r="A60" s="99" t="s">
        <v>80</v>
      </c>
      <c r="B60" s="100"/>
      <c r="C60" s="101"/>
      <c r="D60" s="102" t="s">
        <v>98</v>
      </c>
      <c r="E60" s="102"/>
      <c r="F60" s="102"/>
      <c r="G60" s="102"/>
      <c r="H60" s="102"/>
      <c r="I60" s="103"/>
      <c r="J60" s="102" t="s">
        <v>99</v>
      </c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  <c r="AD60" s="102"/>
      <c r="AE60" s="102"/>
      <c r="AF60" s="102"/>
      <c r="AG60" s="104">
        <f>'06 - Zateplení obálky budovy'!J30</f>
        <v>0</v>
      </c>
      <c r="AH60" s="103"/>
      <c r="AI60" s="103"/>
      <c r="AJ60" s="103"/>
      <c r="AK60" s="103"/>
      <c r="AL60" s="103"/>
      <c r="AM60" s="103"/>
      <c r="AN60" s="104">
        <f>SUM(AG60,AT60)</f>
        <v>0</v>
      </c>
      <c r="AO60" s="103"/>
      <c r="AP60" s="103"/>
      <c r="AQ60" s="105" t="s">
        <v>83</v>
      </c>
      <c r="AR60" s="100"/>
      <c r="AS60" s="106">
        <v>0</v>
      </c>
      <c r="AT60" s="107">
        <f>ROUND(SUM(AV60:AW60),2)</f>
        <v>0</v>
      </c>
      <c r="AU60" s="108">
        <f>'06 - Zateplení obálky budovy'!P93</f>
        <v>0</v>
      </c>
      <c r="AV60" s="107">
        <f>'06 - Zateplení obálky budovy'!J33</f>
        <v>0</v>
      </c>
      <c r="AW60" s="107">
        <f>'06 - Zateplení obálky budovy'!J34</f>
        <v>0</v>
      </c>
      <c r="AX60" s="107">
        <f>'06 - Zateplení obálky budovy'!J35</f>
        <v>0</v>
      </c>
      <c r="AY60" s="107">
        <f>'06 - Zateplení obálky budovy'!J36</f>
        <v>0</v>
      </c>
      <c r="AZ60" s="107">
        <f>'06 - Zateplení obálky budovy'!F33</f>
        <v>0</v>
      </c>
      <c r="BA60" s="107">
        <f>'06 - Zateplení obálky budovy'!F34</f>
        <v>0</v>
      </c>
      <c r="BB60" s="107">
        <f>'06 - Zateplení obálky budovy'!F35</f>
        <v>0</v>
      </c>
      <c r="BC60" s="107">
        <f>'06 - Zateplení obálky budovy'!F36</f>
        <v>0</v>
      </c>
      <c r="BD60" s="109">
        <f>'06 - Zateplení obálky budovy'!F37</f>
        <v>0</v>
      </c>
      <c r="BE60" s="7"/>
      <c r="BT60" s="110" t="s">
        <v>84</v>
      </c>
      <c r="BV60" s="110" t="s">
        <v>78</v>
      </c>
      <c r="BW60" s="110" t="s">
        <v>100</v>
      </c>
      <c r="BX60" s="110" t="s">
        <v>5</v>
      </c>
      <c r="CL60" s="110" t="s">
        <v>3</v>
      </c>
      <c r="CM60" s="110" t="s">
        <v>84</v>
      </c>
    </row>
    <row r="61" s="7" customFormat="1" ht="16.5" customHeight="1">
      <c r="A61" s="99" t="s">
        <v>80</v>
      </c>
      <c r="B61" s="100"/>
      <c r="C61" s="101"/>
      <c r="D61" s="102" t="s">
        <v>101</v>
      </c>
      <c r="E61" s="102"/>
      <c r="F61" s="102"/>
      <c r="G61" s="102"/>
      <c r="H61" s="102"/>
      <c r="I61" s="103"/>
      <c r="J61" s="102" t="s">
        <v>102</v>
      </c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102"/>
      <c r="V61" s="102"/>
      <c r="W61" s="102"/>
      <c r="X61" s="102"/>
      <c r="Y61" s="102"/>
      <c r="Z61" s="102"/>
      <c r="AA61" s="102"/>
      <c r="AB61" s="102"/>
      <c r="AC61" s="102"/>
      <c r="AD61" s="102"/>
      <c r="AE61" s="102"/>
      <c r="AF61" s="102"/>
      <c r="AG61" s="104">
        <f>'07 - ÚT byty'!J30</f>
        <v>0</v>
      </c>
      <c r="AH61" s="103"/>
      <c r="AI61" s="103"/>
      <c r="AJ61" s="103"/>
      <c r="AK61" s="103"/>
      <c r="AL61" s="103"/>
      <c r="AM61" s="103"/>
      <c r="AN61" s="104">
        <f>SUM(AG61,AT61)</f>
        <v>0</v>
      </c>
      <c r="AO61" s="103"/>
      <c r="AP61" s="103"/>
      <c r="AQ61" s="105" t="s">
        <v>83</v>
      </c>
      <c r="AR61" s="100"/>
      <c r="AS61" s="106">
        <v>0</v>
      </c>
      <c r="AT61" s="107">
        <f>ROUND(SUM(AV61:AW61),2)</f>
        <v>0</v>
      </c>
      <c r="AU61" s="108">
        <f>'07 - ÚT byty'!P86</f>
        <v>0</v>
      </c>
      <c r="AV61" s="107">
        <f>'07 - ÚT byty'!J33</f>
        <v>0</v>
      </c>
      <c r="AW61" s="107">
        <f>'07 - ÚT byty'!J34</f>
        <v>0</v>
      </c>
      <c r="AX61" s="107">
        <f>'07 - ÚT byty'!J35</f>
        <v>0</v>
      </c>
      <c r="AY61" s="107">
        <f>'07 - ÚT byty'!J36</f>
        <v>0</v>
      </c>
      <c r="AZ61" s="107">
        <f>'07 - ÚT byty'!F33</f>
        <v>0</v>
      </c>
      <c r="BA61" s="107">
        <f>'07 - ÚT byty'!F34</f>
        <v>0</v>
      </c>
      <c r="BB61" s="107">
        <f>'07 - ÚT byty'!F35</f>
        <v>0</v>
      </c>
      <c r="BC61" s="107">
        <f>'07 - ÚT byty'!F36</f>
        <v>0</v>
      </c>
      <c r="BD61" s="109">
        <f>'07 - ÚT byty'!F37</f>
        <v>0</v>
      </c>
      <c r="BE61" s="7"/>
      <c r="BT61" s="110" t="s">
        <v>84</v>
      </c>
      <c r="BV61" s="110" t="s">
        <v>78</v>
      </c>
      <c r="BW61" s="110" t="s">
        <v>103</v>
      </c>
      <c r="BX61" s="110" t="s">
        <v>5</v>
      </c>
      <c r="CL61" s="110" t="s">
        <v>3</v>
      </c>
      <c r="CM61" s="110" t="s">
        <v>84</v>
      </c>
    </row>
    <row r="62" s="7" customFormat="1" ht="16.5" customHeight="1">
      <c r="A62" s="99" t="s">
        <v>80</v>
      </c>
      <c r="B62" s="100"/>
      <c r="C62" s="101"/>
      <c r="D62" s="102" t="s">
        <v>104</v>
      </c>
      <c r="E62" s="102"/>
      <c r="F62" s="102"/>
      <c r="G62" s="102"/>
      <c r="H62" s="102"/>
      <c r="I62" s="103"/>
      <c r="J62" s="102" t="s">
        <v>105</v>
      </c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  <c r="AC62" s="102"/>
      <c r="AD62" s="102"/>
      <c r="AE62" s="102"/>
      <c r="AF62" s="102"/>
      <c r="AG62" s="104">
        <f>'08 - Zdravotechnika'!J30</f>
        <v>0</v>
      </c>
      <c r="AH62" s="103"/>
      <c r="AI62" s="103"/>
      <c r="AJ62" s="103"/>
      <c r="AK62" s="103"/>
      <c r="AL62" s="103"/>
      <c r="AM62" s="103"/>
      <c r="AN62" s="104">
        <f>SUM(AG62,AT62)</f>
        <v>0</v>
      </c>
      <c r="AO62" s="103"/>
      <c r="AP62" s="103"/>
      <c r="AQ62" s="105" t="s">
        <v>83</v>
      </c>
      <c r="AR62" s="100"/>
      <c r="AS62" s="106">
        <v>0</v>
      </c>
      <c r="AT62" s="107">
        <f>ROUND(SUM(AV62:AW62),2)</f>
        <v>0</v>
      </c>
      <c r="AU62" s="108">
        <f>'08 - Zdravotechnika'!P87</f>
        <v>0</v>
      </c>
      <c r="AV62" s="107">
        <f>'08 - Zdravotechnika'!J33</f>
        <v>0</v>
      </c>
      <c r="AW62" s="107">
        <f>'08 - Zdravotechnika'!J34</f>
        <v>0</v>
      </c>
      <c r="AX62" s="107">
        <f>'08 - Zdravotechnika'!J35</f>
        <v>0</v>
      </c>
      <c r="AY62" s="107">
        <f>'08 - Zdravotechnika'!J36</f>
        <v>0</v>
      </c>
      <c r="AZ62" s="107">
        <f>'08 - Zdravotechnika'!F33</f>
        <v>0</v>
      </c>
      <c r="BA62" s="107">
        <f>'08 - Zdravotechnika'!F34</f>
        <v>0</v>
      </c>
      <c r="BB62" s="107">
        <f>'08 - Zdravotechnika'!F35</f>
        <v>0</v>
      </c>
      <c r="BC62" s="107">
        <f>'08 - Zdravotechnika'!F36</f>
        <v>0</v>
      </c>
      <c r="BD62" s="109">
        <f>'08 - Zdravotechnika'!F37</f>
        <v>0</v>
      </c>
      <c r="BE62" s="7"/>
      <c r="BT62" s="110" t="s">
        <v>84</v>
      </c>
      <c r="BV62" s="110" t="s">
        <v>78</v>
      </c>
      <c r="BW62" s="110" t="s">
        <v>106</v>
      </c>
      <c r="BX62" s="110" t="s">
        <v>5</v>
      </c>
      <c r="CL62" s="110" t="s">
        <v>3</v>
      </c>
      <c r="CM62" s="110" t="s">
        <v>84</v>
      </c>
    </row>
    <row r="63" s="7" customFormat="1" ht="16.5" customHeight="1">
      <c r="A63" s="99" t="s">
        <v>80</v>
      </c>
      <c r="B63" s="100"/>
      <c r="C63" s="101"/>
      <c r="D63" s="102" t="s">
        <v>107</v>
      </c>
      <c r="E63" s="102"/>
      <c r="F63" s="102"/>
      <c r="G63" s="102"/>
      <c r="H63" s="102"/>
      <c r="I63" s="103"/>
      <c r="J63" s="102" t="s">
        <v>108</v>
      </c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2"/>
      <c r="Z63" s="102"/>
      <c r="AA63" s="102"/>
      <c r="AB63" s="102"/>
      <c r="AC63" s="102"/>
      <c r="AD63" s="102"/>
      <c r="AE63" s="102"/>
      <c r="AF63" s="102"/>
      <c r="AG63" s="104">
        <f>'09 - Elektrotechnika'!J30</f>
        <v>0</v>
      </c>
      <c r="AH63" s="103"/>
      <c r="AI63" s="103"/>
      <c r="AJ63" s="103"/>
      <c r="AK63" s="103"/>
      <c r="AL63" s="103"/>
      <c r="AM63" s="103"/>
      <c r="AN63" s="104">
        <f>SUM(AG63,AT63)</f>
        <v>0</v>
      </c>
      <c r="AO63" s="103"/>
      <c r="AP63" s="103"/>
      <c r="AQ63" s="105" t="s">
        <v>83</v>
      </c>
      <c r="AR63" s="100"/>
      <c r="AS63" s="106">
        <v>0</v>
      </c>
      <c r="AT63" s="107">
        <f>ROUND(SUM(AV63:AW63),2)</f>
        <v>0</v>
      </c>
      <c r="AU63" s="108">
        <f>'09 - Elektrotechnika'!P82</f>
        <v>0</v>
      </c>
      <c r="AV63" s="107">
        <f>'09 - Elektrotechnika'!J33</f>
        <v>0</v>
      </c>
      <c r="AW63" s="107">
        <f>'09 - Elektrotechnika'!J34</f>
        <v>0</v>
      </c>
      <c r="AX63" s="107">
        <f>'09 - Elektrotechnika'!J35</f>
        <v>0</v>
      </c>
      <c r="AY63" s="107">
        <f>'09 - Elektrotechnika'!J36</f>
        <v>0</v>
      </c>
      <c r="AZ63" s="107">
        <f>'09 - Elektrotechnika'!F33</f>
        <v>0</v>
      </c>
      <c r="BA63" s="107">
        <f>'09 - Elektrotechnika'!F34</f>
        <v>0</v>
      </c>
      <c r="BB63" s="107">
        <f>'09 - Elektrotechnika'!F35</f>
        <v>0</v>
      </c>
      <c r="BC63" s="107">
        <f>'09 - Elektrotechnika'!F36</f>
        <v>0</v>
      </c>
      <c r="BD63" s="109">
        <f>'09 - Elektrotechnika'!F37</f>
        <v>0</v>
      </c>
      <c r="BE63" s="7"/>
      <c r="BT63" s="110" t="s">
        <v>84</v>
      </c>
      <c r="BV63" s="110" t="s">
        <v>78</v>
      </c>
      <c r="BW63" s="110" t="s">
        <v>109</v>
      </c>
      <c r="BX63" s="110" t="s">
        <v>5</v>
      </c>
      <c r="CL63" s="110" t="s">
        <v>3</v>
      </c>
      <c r="CM63" s="110" t="s">
        <v>84</v>
      </c>
    </row>
    <row r="64" s="7" customFormat="1" ht="16.5" customHeight="1">
      <c r="A64" s="99" t="s">
        <v>80</v>
      </c>
      <c r="B64" s="100"/>
      <c r="C64" s="101"/>
      <c r="D64" s="102" t="s">
        <v>110</v>
      </c>
      <c r="E64" s="102"/>
      <c r="F64" s="102"/>
      <c r="G64" s="102"/>
      <c r="H64" s="102"/>
      <c r="I64" s="103"/>
      <c r="J64" s="102" t="s">
        <v>111</v>
      </c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  <c r="AC64" s="102"/>
      <c r="AD64" s="102"/>
      <c r="AE64" s="102"/>
      <c r="AF64" s="102"/>
      <c r="AG64" s="104">
        <f>'10 - Vedlejší náklady'!J30</f>
        <v>0</v>
      </c>
      <c r="AH64" s="103"/>
      <c r="AI64" s="103"/>
      <c r="AJ64" s="103"/>
      <c r="AK64" s="103"/>
      <c r="AL64" s="103"/>
      <c r="AM64" s="103"/>
      <c r="AN64" s="104">
        <f>SUM(AG64,AT64)</f>
        <v>0</v>
      </c>
      <c r="AO64" s="103"/>
      <c r="AP64" s="103"/>
      <c r="AQ64" s="105" t="s">
        <v>83</v>
      </c>
      <c r="AR64" s="100"/>
      <c r="AS64" s="111">
        <v>0</v>
      </c>
      <c r="AT64" s="112">
        <f>ROUND(SUM(AV64:AW64),2)</f>
        <v>0</v>
      </c>
      <c r="AU64" s="113">
        <f>'10 - Vedlejší náklady'!P82</f>
        <v>0</v>
      </c>
      <c r="AV64" s="112">
        <f>'10 - Vedlejší náklady'!J33</f>
        <v>0</v>
      </c>
      <c r="AW64" s="112">
        <f>'10 - Vedlejší náklady'!J34</f>
        <v>0</v>
      </c>
      <c r="AX64" s="112">
        <f>'10 - Vedlejší náklady'!J35</f>
        <v>0</v>
      </c>
      <c r="AY64" s="112">
        <f>'10 - Vedlejší náklady'!J36</f>
        <v>0</v>
      </c>
      <c r="AZ64" s="112">
        <f>'10 - Vedlejší náklady'!F33</f>
        <v>0</v>
      </c>
      <c r="BA64" s="112">
        <f>'10 - Vedlejší náklady'!F34</f>
        <v>0</v>
      </c>
      <c r="BB64" s="112">
        <f>'10 - Vedlejší náklady'!F35</f>
        <v>0</v>
      </c>
      <c r="BC64" s="112">
        <f>'10 - Vedlejší náklady'!F36</f>
        <v>0</v>
      </c>
      <c r="BD64" s="114">
        <f>'10 - Vedlejší náklady'!F37</f>
        <v>0</v>
      </c>
      <c r="BE64" s="7"/>
      <c r="BT64" s="110" t="s">
        <v>84</v>
      </c>
      <c r="BV64" s="110" t="s">
        <v>78</v>
      </c>
      <c r="BW64" s="110" t="s">
        <v>112</v>
      </c>
      <c r="BX64" s="110" t="s">
        <v>5</v>
      </c>
      <c r="CL64" s="110" t="s">
        <v>3</v>
      </c>
      <c r="CM64" s="110" t="s">
        <v>84</v>
      </c>
    </row>
    <row r="65" s="2" customFormat="1" ht="30" customHeight="1">
      <c r="A65" s="39"/>
      <c r="B65" s="40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  <c r="AR65" s="40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  <row r="66" s="2" customFormat="1" ht="6.96" customHeight="1">
      <c r="A66" s="39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40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</row>
  </sheetData>
  <mergeCells count="78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54:AP54"/>
  </mergeCells>
  <hyperlinks>
    <hyperlink ref="A55" location="'01 - Bourací práce'!C2" display="/"/>
    <hyperlink ref="A56" location="'02 - Sanace suterénu'!C2" display="/"/>
    <hyperlink ref="A57" location="'03 - Střecha'!C2" display="/"/>
    <hyperlink ref="A58" location="'04 - Stavební úpravy domu...'!C2" display="/"/>
    <hyperlink ref="A59" location="'05 - Rekonstrukce čtyř bytů'!C2" display="/"/>
    <hyperlink ref="A60" location="'06 - Zateplení obálky budovy'!C2" display="/"/>
    <hyperlink ref="A61" location="'07 - ÚT byty'!C2" display="/"/>
    <hyperlink ref="A62" location="'08 - Zdravotechnika'!C2" display="/"/>
    <hyperlink ref="A63" location="'09 - Elektrotechnika'!C2" display="/"/>
    <hyperlink ref="A64" location="'10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109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84</v>
      </c>
    </row>
    <row r="4" s="1" customFormat="1" ht="24.96" customHeight="1">
      <c r="B4" s="23"/>
      <c r="D4" s="24" t="s">
        <v>113</v>
      </c>
      <c r="L4" s="23"/>
      <c r="M4" s="115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Regenerace bytového domu na ulici Kepkova 1465/3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114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2837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25. 3. 2024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27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28</v>
      </c>
      <c r="F15" s="39"/>
      <c r="G15" s="39"/>
      <c r="H15" s="39"/>
      <c r="I15" s="33" t="s">
        <v>29</v>
      </c>
      <c r="J15" s="28" t="s">
        <v>30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31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29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33</v>
      </c>
      <c r="E20" s="39"/>
      <c r="F20" s="39"/>
      <c r="G20" s="39"/>
      <c r="H20" s="39"/>
      <c r="I20" s="33" t="s">
        <v>26</v>
      </c>
      <c r="J20" s="28" t="s">
        <v>34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35</v>
      </c>
      <c r="F21" s="39"/>
      <c r="G21" s="39"/>
      <c r="H21" s="39"/>
      <c r="I21" s="33" t="s">
        <v>29</v>
      </c>
      <c r="J21" s="28" t="s">
        <v>36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38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39</v>
      </c>
      <c r="F24" s="39"/>
      <c r="G24" s="39"/>
      <c r="H24" s="39"/>
      <c r="I24" s="33" t="s">
        <v>29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40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42</v>
      </c>
      <c r="E30" s="39"/>
      <c r="F30" s="39"/>
      <c r="G30" s="39"/>
      <c r="H30" s="39"/>
      <c r="I30" s="39"/>
      <c r="J30" s="91">
        <f>ROUND(J82,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44</v>
      </c>
      <c r="G32" s="39"/>
      <c r="H32" s="39"/>
      <c r="I32" s="44" t="s">
        <v>43</v>
      </c>
      <c r="J32" s="44" t="s">
        <v>45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46</v>
      </c>
      <c r="E33" s="33" t="s">
        <v>47</v>
      </c>
      <c r="F33" s="123">
        <f>ROUND((SUM(BE82:BE89)),  2)</f>
        <v>0</v>
      </c>
      <c r="G33" s="39"/>
      <c r="H33" s="39"/>
      <c r="I33" s="124">
        <v>0.20999999999999999</v>
      </c>
      <c r="J33" s="123">
        <f>ROUND(((SUM(BE82:BE89))*I33),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48</v>
      </c>
      <c r="F34" s="123">
        <f>ROUND((SUM(BF82:BF89)),  2)</f>
        <v>0</v>
      </c>
      <c r="G34" s="39"/>
      <c r="H34" s="39"/>
      <c r="I34" s="124">
        <v>0.12</v>
      </c>
      <c r="J34" s="123">
        <f>ROUND(((SUM(BF82:BF89))*I34),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49</v>
      </c>
      <c r="F35" s="123">
        <f>ROUND((SUM(BG82:BG89)),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50</v>
      </c>
      <c r="F36" s="123">
        <f>ROUND((SUM(BH82:BH89)),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51</v>
      </c>
      <c r="F37" s="123">
        <f>ROUND((SUM(BI82:BI89)),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52</v>
      </c>
      <c r="E39" s="77"/>
      <c r="F39" s="77"/>
      <c r="G39" s="127" t="s">
        <v>53</v>
      </c>
      <c r="H39" s="128" t="s">
        <v>54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116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Regenerace bytového domu na ulici Kepkova 1465/3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114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09 - Elektrotechnika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Kepkova 1465/3</v>
      </c>
      <c r="G52" s="39"/>
      <c r="H52" s="39"/>
      <c r="I52" s="33" t="s">
        <v>23</v>
      </c>
      <c r="J52" s="65" t="str">
        <f>IF(J12="","",J12)</f>
        <v>25. 3. 2024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Statutární město Ostrava, městský obvod Slezská Os</v>
      </c>
      <c r="G54" s="39"/>
      <c r="H54" s="39"/>
      <c r="I54" s="33" t="s">
        <v>33</v>
      </c>
      <c r="J54" s="37" t="str">
        <f>E21</f>
        <v>Made 4 BIM s.r.o.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39"/>
      <c r="E55" s="39"/>
      <c r="F55" s="28" t="str">
        <f>IF(E18="","",E18)</f>
        <v>Vyplň údaj</v>
      </c>
      <c r="G55" s="39"/>
      <c r="H55" s="39"/>
      <c r="I55" s="33" t="s">
        <v>38</v>
      </c>
      <c r="J55" s="37" t="str">
        <f>E24</f>
        <v>Pavel Klus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117</v>
      </c>
      <c r="D57" s="125"/>
      <c r="E57" s="125"/>
      <c r="F57" s="125"/>
      <c r="G57" s="125"/>
      <c r="H57" s="125"/>
      <c r="I57" s="125"/>
      <c r="J57" s="132" t="s">
        <v>118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74</v>
      </c>
      <c r="D59" s="39"/>
      <c r="E59" s="39"/>
      <c r="F59" s="39"/>
      <c r="G59" s="39"/>
      <c r="H59" s="39"/>
      <c r="I59" s="39"/>
      <c r="J59" s="91">
        <f>J82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119</v>
      </c>
    </row>
    <row r="60" s="9" customFormat="1" ht="24.96" customHeight="1">
      <c r="A60" s="9"/>
      <c r="B60" s="134"/>
      <c r="C60" s="9"/>
      <c r="D60" s="135" t="s">
        <v>124</v>
      </c>
      <c r="E60" s="136"/>
      <c r="F60" s="136"/>
      <c r="G60" s="136"/>
      <c r="H60" s="136"/>
      <c r="I60" s="136"/>
      <c r="J60" s="137">
        <f>J83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127</v>
      </c>
      <c r="E61" s="140"/>
      <c r="F61" s="140"/>
      <c r="G61" s="140"/>
      <c r="H61" s="140"/>
      <c r="I61" s="140"/>
      <c r="J61" s="141">
        <f>J84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2838</v>
      </c>
      <c r="E62" s="140"/>
      <c r="F62" s="140"/>
      <c r="G62" s="140"/>
      <c r="H62" s="140"/>
      <c r="I62" s="140"/>
      <c r="J62" s="141">
        <f>J87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39"/>
      <c r="D63" s="39"/>
      <c r="E63" s="39"/>
      <c r="F63" s="39"/>
      <c r="G63" s="39"/>
      <c r="H63" s="39"/>
      <c r="I63" s="39"/>
      <c r="J63" s="39"/>
      <c r="K63" s="39"/>
      <c r="L63" s="11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56"/>
      <c r="C64" s="57"/>
      <c r="D64" s="57"/>
      <c r="E64" s="57"/>
      <c r="F64" s="57"/>
      <c r="G64" s="57"/>
      <c r="H64" s="57"/>
      <c r="I64" s="57"/>
      <c r="J64" s="57"/>
      <c r="K64" s="57"/>
      <c r="L64" s="117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1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133</v>
      </c>
      <c r="D69" s="39"/>
      <c r="E69" s="39"/>
      <c r="F69" s="39"/>
      <c r="G69" s="39"/>
      <c r="H69" s="39"/>
      <c r="I69" s="39"/>
      <c r="J69" s="39"/>
      <c r="K69" s="39"/>
      <c r="L69" s="11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39"/>
      <c r="D70" s="39"/>
      <c r="E70" s="39"/>
      <c r="F70" s="39"/>
      <c r="G70" s="39"/>
      <c r="H70" s="39"/>
      <c r="I70" s="39"/>
      <c r="J70" s="39"/>
      <c r="K70" s="39"/>
      <c r="L70" s="11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17</v>
      </c>
      <c r="D71" s="39"/>
      <c r="E71" s="39"/>
      <c r="F71" s="39"/>
      <c r="G71" s="39"/>
      <c r="H71" s="39"/>
      <c r="I71" s="39"/>
      <c r="J71" s="39"/>
      <c r="K71" s="39"/>
      <c r="L71" s="11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39"/>
      <c r="D72" s="39"/>
      <c r="E72" s="116" t="str">
        <f>E7</f>
        <v>Regenerace bytového domu na ulici Kepkova 1465/3</v>
      </c>
      <c r="F72" s="33"/>
      <c r="G72" s="33"/>
      <c r="H72" s="33"/>
      <c r="I72" s="39"/>
      <c r="J72" s="39"/>
      <c r="K72" s="3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114</v>
      </c>
      <c r="D73" s="39"/>
      <c r="E73" s="39"/>
      <c r="F73" s="39"/>
      <c r="G73" s="39"/>
      <c r="H73" s="39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39"/>
      <c r="D74" s="39"/>
      <c r="E74" s="63" t="str">
        <f>E9</f>
        <v>09 - Elektrotechnika</v>
      </c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39"/>
      <c r="D75" s="39"/>
      <c r="E75" s="39"/>
      <c r="F75" s="39"/>
      <c r="G75" s="39"/>
      <c r="H75" s="39"/>
      <c r="I75" s="39"/>
      <c r="J75" s="39"/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39"/>
      <c r="E76" s="39"/>
      <c r="F76" s="28" t="str">
        <f>F12</f>
        <v>Kepkova 1465/3</v>
      </c>
      <c r="G76" s="39"/>
      <c r="H76" s="39"/>
      <c r="I76" s="33" t="s">
        <v>23</v>
      </c>
      <c r="J76" s="65" t="str">
        <f>IF(J12="","",J12)</f>
        <v>25. 3. 2024</v>
      </c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39"/>
      <c r="D77" s="39"/>
      <c r="E77" s="39"/>
      <c r="F77" s="39"/>
      <c r="G77" s="39"/>
      <c r="H77" s="39"/>
      <c r="I77" s="39"/>
      <c r="J77" s="39"/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39"/>
      <c r="E78" s="39"/>
      <c r="F78" s="28" t="str">
        <f>E15</f>
        <v>Statutární město Ostrava, městský obvod Slezská Os</v>
      </c>
      <c r="G78" s="39"/>
      <c r="H78" s="39"/>
      <c r="I78" s="33" t="s">
        <v>33</v>
      </c>
      <c r="J78" s="37" t="str">
        <f>E21</f>
        <v>Made 4 BIM s.r.o.</v>
      </c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31</v>
      </c>
      <c r="D79" s="39"/>
      <c r="E79" s="39"/>
      <c r="F79" s="28" t="str">
        <f>IF(E18="","",E18)</f>
        <v>Vyplň údaj</v>
      </c>
      <c r="G79" s="39"/>
      <c r="H79" s="39"/>
      <c r="I79" s="33" t="s">
        <v>38</v>
      </c>
      <c r="J79" s="37" t="str">
        <f>E24</f>
        <v>Pavel Klus</v>
      </c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39"/>
      <c r="D80" s="39"/>
      <c r="E80" s="39"/>
      <c r="F80" s="39"/>
      <c r="G80" s="39"/>
      <c r="H80" s="39"/>
      <c r="I80" s="39"/>
      <c r="J80" s="39"/>
      <c r="K80" s="39"/>
      <c r="L80" s="11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42"/>
      <c r="B81" s="143"/>
      <c r="C81" s="144" t="s">
        <v>134</v>
      </c>
      <c r="D81" s="145" t="s">
        <v>61</v>
      </c>
      <c r="E81" s="145" t="s">
        <v>57</v>
      </c>
      <c r="F81" s="145" t="s">
        <v>58</v>
      </c>
      <c r="G81" s="145" t="s">
        <v>135</v>
      </c>
      <c r="H81" s="145" t="s">
        <v>136</v>
      </c>
      <c r="I81" s="145" t="s">
        <v>137</v>
      </c>
      <c r="J81" s="145" t="s">
        <v>118</v>
      </c>
      <c r="K81" s="146" t="s">
        <v>138</v>
      </c>
      <c r="L81" s="147"/>
      <c r="M81" s="81" t="s">
        <v>3</v>
      </c>
      <c r="N81" s="82" t="s">
        <v>46</v>
      </c>
      <c r="O81" s="82" t="s">
        <v>139</v>
      </c>
      <c r="P81" s="82" t="s">
        <v>140</v>
      </c>
      <c r="Q81" s="82" t="s">
        <v>141</v>
      </c>
      <c r="R81" s="82" t="s">
        <v>142</v>
      </c>
      <c r="S81" s="82" t="s">
        <v>143</v>
      </c>
      <c r="T81" s="83" t="s">
        <v>144</v>
      </c>
      <c r="U81" s="142"/>
      <c r="V81" s="142"/>
      <c r="W81" s="142"/>
      <c r="X81" s="142"/>
      <c r="Y81" s="142"/>
      <c r="Z81" s="142"/>
      <c r="AA81" s="142"/>
      <c r="AB81" s="142"/>
      <c r="AC81" s="142"/>
      <c r="AD81" s="142"/>
      <c r="AE81" s="142"/>
    </row>
    <row r="82" s="2" customFormat="1" ht="22.8" customHeight="1">
      <c r="A82" s="39"/>
      <c r="B82" s="40"/>
      <c r="C82" s="88" t="s">
        <v>145</v>
      </c>
      <c r="D82" s="39"/>
      <c r="E82" s="39"/>
      <c r="F82" s="39"/>
      <c r="G82" s="39"/>
      <c r="H82" s="39"/>
      <c r="I82" s="39"/>
      <c r="J82" s="148">
        <f>BK82</f>
        <v>0</v>
      </c>
      <c r="K82" s="39"/>
      <c r="L82" s="40"/>
      <c r="M82" s="84"/>
      <c r="N82" s="69"/>
      <c r="O82" s="85"/>
      <c r="P82" s="149">
        <f>P83</f>
        <v>0</v>
      </c>
      <c r="Q82" s="85"/>
      <c r="R82" s="149">
        <f>R83</f>
        <v>0</v>
      </c>
      <c r="S82" s="85"/>
      <c r="T82" s="150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20" t="s">
        <v>75</v>
      </c>
      <c r="AU82" s="20" t="s">
        <v>119</v>
      </c>
      <c r="BK82" s="151">
        <f>BK83</f>
        <v>0</v>
      </c>
    </row>
    <row r="83" s="12" customFormat="1" ht="25.92" customHeight="1">
      <c r="A83" s="12"/>
      <c r="B83" s="152"/>
      <c r="C83" s="12"/>
      <c r="D83" s="153" t="s">
        <v>75</v>
      </c>
      <c r="E83" s="154" t="s">
        <v>363</v>
      </c>
      <c r="F83" s="154" t="s">
        <v>364</v>
      </c>
      <c r="G83" s="12"/>
      <c r="H83" s="12"/>
      <c r="I83" s="155"/>
      <c r="J83" s="156">
        <f>BK83</f>
        <v>0</v>
      </c>
      <c r="K83" s="12"/>
      <c r="L83" s="152"/>
      <c r="M83" s="157"/>
      <c r="N83" s="158"/>
      <c r="O83" s="158"/>
      <c r="P83" s="159">
        <f>P84+P87</f>
        <v>0</v>
      </c>
      <c r="Q83" s="158"/>
      <c r="R83" s="159">
        <f>R84+R87</f>
        <v>0</v>
      </c>
      <c r="S83" s="158"/>
      <c r="T83" s="160">
        <f>T84+T87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3" t="s">
        <v>156</v>
      </c>
      <c r="AT83" s="161" t="s">
        <v>75</v>
      </c>
      <c r="AU83" s="161" t="s">
        <v>76</v>
      </c>
      <c r="AY83" s="153" t="s">
        <v>148</v>
      </c>
      <c r="BK83" s="162">
        <f>BK84+BK87</f>
        <v>0</v>
      </c>
    </row>
    <row r="84" s="12" customFormat="1" ht="22.8" customHeight="1">
      <c r="A84" s="12"/>
      <c r="B84" s="152"/>
      <c r="C84" s="12"/>
      <c r="D84" s="153" t="s">
        <v>75</v>
      </c>
      <c r="E84" s="163" t="s">
        <v>411</v>
      </c>
      <c r="F84" s="163" t="s">
        <v>412</v>
      </c>
      <c r="G84" s="12"/>
      <c r="H84" s="12"/>
      <c r="I84" s="155"/>
      <c r="J84" s="164">
        <f>BK84</f>
        <v>0</v>
      </c>
      <c r="K84" s="12"/>
      <c r="L84" s="152"/>
      <c r="M84" s="157"/>
      <c r="N84" s="158"/>
      <c r="O84" s="158"/>
      <c r="P84" s="159">
        <f>SUM(P85:P86)</f>
        <v>0</v>
      </c>
      <c r="Q84" s="158"/>
      <c r="R84" s="159">
        <f>SUM(R85:R86)</f>
        <v>0</v>
      </c>
      <c r="S84" s="158"/>
      <c r="T84" s="160">
        <f>SUM(T85:T86)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53" t="s">
        <v>156</v>
      </c>
      <c r="AT84" s="161" t="s">
        <v>75</v>
      </c>
      <c r="AU84" s="161" t="s">
        <v>84</v>
      </c>
      <c r="AY84" s="153" t="s">
        <v>148</v>
      </c>
      <c r="BK84" s="162">
        <f>SUM(BK85:BK86)</f>
        <v>0</v>
      </c>
    </row>
    <row r="85" s="2" customFormat="1" ht="16.5" customHeight="1">
      <c r="A85" s="39"/>
      <c r="B85" s="165"/>
      <c r="C85" s="166" t="s">
        <v>84</v>
      </c>
      <c r="D85" s="166" t="s">
        <v>150</v>
      </c>
      <c r="E85" s="167" t="s">
        <v>2839</v>
      </c>
      <c r="F85" s="168" t="s">
        <v>2840</v>
      </c>
      <c r="G85" s="169" t="s">
        <v>378</v>
      </c>
      <c r="H85" s="170">
        <v>1</v>
      </c>
      <c r="I85" s="171"/>
      <c r="J85" s="172">
        <f>ROUND(I85*H85,2)</f>
        <v>0</v>
      </c>
      <c r="K85" s="168" t="s">
        <v>3</v>
      </c>
      <c r="L85" s="40"/>
      <c r="M85" s="173" t="s">
        <v>3</v>
      </c>
      <c r="N85" s="174" t="s">
        <v>48</v>
      </c>
      <c r="O85" s="73"/>
      <c r="P85" s="175">
        <f>O85*H85</f>
        <v>0</v>
      </c>
      <c r="Q85" s="175">
        <v>0</v>
      </c>
      <c r="R85" s="175">
        <f>Q85*H85</f>
        <v>0</v>
      </c>
      <c r="S85" s="175">
        <v>0</v>
      </c>
      <c r="T85" s="176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177" t="s">
        <v>282</v>
      </c>
      <c r="AT85" s="177" t="s">
        <v>150</v>
      </c>
      <c r="AU85" s="177" t="s">
        <v>156</v>
      </c>
      <c r="AY85" s="20" t="s">
        <v>148</v>
      </c>
      <c r="BE85" s="178">
        <f>IF(N85="základní",J85,0)</f>
        <v>0</v>
      </c>
      <c r="BF85" s="178">
        <f>IF(N85="snížená",J85,0)</f>
        <v>0</v>
      </c>
      <c r="BG85" s="178">
        <f>IF(N85="zákl. přenesená",J85,0)</f>
        <v>0</v>
      </c>
      <c r="BH85" s="178">
        <f>IF(N85="sníž. přenesená",J85,0)</f>
        <v>0</v>
      </c>
      <c r="BI85" s="178">
        <f>IF(N85="nulová",J85,0)</f>
        <v>0</v>
      </c>
      <c r="BJ85" s="20" t="s">
        <v>156</v>
      </c>
      <c r="BK85" s="178">
        <f>ROUND(I85*H85,2)</f>
        <v>0</v>
      </c>
      <c r="BL85" s="20" t="s">
        <v>282</v>
      </c>
      <c r="BM85" s="177" t="s">
        <v>2841</v>
      </c>
    </row>
    <row r="86" s="2" customFormat="1">
      <c r="A86" s="39"/>
      <c r="B86" s="40"/>
      <c r="C86" s="39"/>
      <c r="D86" s="179" t="s">
        <v>158</v>
      </c>
      <c r="E86" s="39"/>
      <c r="F86" s="180" t="s">
        <v>2840</v>
      </c>
      <c r="G86" s="39"/>
      <c r="H86" s="39"/>
      <c r="I86" s="181"/>
      <c r="J86" s="39"/>
      <c r="K86" s="39"/>
      <c r="L86" s="40"/>
      <c r="M86" s="182"/>
      <c r="N86" s="183"/>
      <c r="O86" s="73"/>
      <c r="P86" s="73"/>
      <c r="Q86" s="73"/>
      <c r="R86" s="73"/>
      <c r="S86" s="73"/>
      <c r="T86" s="74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20" t="s">
        <v>158</v>
      </c>
      <c r="AU86" s="20" t="s">
        <v>156</v>
      </c>
    </row>
    <row r="87" s="12" customFormat="1" ht="22.8" customHeight="1">
      <c r="A87" s="12"/>
      <c r="B87" s="152"/>
      <c r="C87" s="12"/>
      <c r="D87" s="153" t="s">
        <v>75</v>
      </c>
      <c r="E87" s="163" t="s">
        <v>2842</v>
      </c>
      <c r="F87" s="163" t="s">
        <v>2843</v>
      </c>
      <c r="G87" s="12"/>
      <c r="H87" s="12"/>
      <c r="I87" s="155"/>
      <c r="J87" s="164">
        <f>BK87</f>
        <v>0</v>
      </c>
      <c r="K87" s="12"/>
      <c r="L87" s="152"/>
      <c r="M87" s="157"/>
      <c r="N87" s="158"/>
      <c r="O87" s="158"/>
      <c r="P87" s="159">
        <f>SUM(P88:P89)</f>
        <v>0</v>
      </c>
      <c r="Q87" s="158"/>
      <c r="R87" s="159">
        <f>SUM(R88:R89)</f>
        <v>0</v>
      </c>
      <c r="S87" s="158"/>
      <c r="T87" s="160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53" t="s">
        <v>156</v>
      </c>
      <c r="AT87" s="161" t="s">
        <v>75</v>
      </c>
      <c r="AU87" s="161" t="s">
        <v>84</v>
      </c>
      <c r="AY87" s="153" t="s">
        <v>148</v>
      </c>
      <c r="BK87" s="162">
        <f>SUM(BK88:BK89)</f>
        <v>0</v>
      </c>
    </row>
    <row r="88" s="2" customFormat="1" ht="16.5" customHeight="1">
      <c r="A88" s="39"/>
      <c r="B88" s="165"/>
      <c r="C88" s="166" t="s">
        <v>156</v>
      </c>
      <c r="D88" s="166" t="s">
        <v>150</v>
      </c>
      <c r="E88" s="167" t="s">
        <v>2844</v>
      </c>
      <c r="F88" s="168" t="s">
        <v>2845</v>
      </c>
      <c r="G88" s="169" t="s">
        <v>378</v>
      </c>
      <c r="H88" s="170">
        <v>1</v>
      </c>
      <c r="I88" s="171"/>
      <c r="J88" s="172">
        <f>ROUND(I88*H88,2)</f>
        <v>0</v>
      </c>
      <c r="K88" s="168" t="s">
        <v>3</v>
      </c>
      <c r="L88" s="40"/>
      <c r="M88" s="173" t="s">
        <v>3</v>
      </c>
      <c r="N88" s="174" t="s">
        <v>48</v>
      </c>
      <c r="O88" s="73"/>
      <c r="P88" s="175">
        <f>O88*H88</f>
        <v>0</v>
      </c>
      <c r="Q88" s="175">
        <v>0</v>
      </c>
      <c r="R88" s="175">
        <f>Q88*H88</f>
        <v>0</v>
      </c>
      <c r="S88" s="175">
        <v>0</v>
      </c>
      <c r="T88" s="17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177" t="s">
        <v>282</v>
      </c>
      <c r="AT88" s="177" t="s">
        <v>150</v>
      </c>
      <c r="AU88" s="177" t="s">
        <v>156</v>
      </c>
      <c r="AY88" s="20" t="s">
        <v>148</v>
      </c>
      <c r="BE88" s="178">
        <f>IF(N88="základní",J88,0)</f>
        <v>0</v>
      </c>
      <c r="BF88" s="178">
        <f>IF(N88="snížená",J88,0)</f>
        <v>0</v>
      </c>
      <c r="BG88" s="178">
        <f>IF(N88="zákl. přenesená",J88,0)</f>
        <v>0</v>
      </c>
      <c r="BH88" s="178">
        <f>IF(N88="sníž. přenesená",J88,0)</f>
        <v>0</v>
      </c>
      <c r="BI88" s="178">
        <f>IF(N88="nulová",J88,0)</f>
        <v>0</v>
      </c>
      <c r="BJ88" s="20" t="s">
        <v>156</v>
      </c>
      <c r="BK88" s="178">
        <f>ROUND(I88*H88,2)</f>
        <v>0</v>
      </c>
      <c r="BL88" s="20" t="s">
        <v>282</v>
      </c>
      <c r="BM88" s="177" t="s">
        <v>2846</v>
      </c>
    </row>
    <row r="89" s="2" customFormat="1">
      <c r="A89" s="39"/>
      <c r="B89" s="40"/>
      <c r="C89" s="39"/>
      <c r="D89" s="179" t="s">
        <v>158</v>
      </c>
      <c r="E89" s="39"/>
      <c r="F89" s="180" t="s">
        <v>2845</v>
      </c>
      <c r="G89" s="39"/>
      <c r="H89" s="39"/>
      <c r="I89" s="181"/>
      <c r="J89" s="39"/>
      <c r="K89" s="39"/>
      <c r="L89" s="40"/>
      <c r="M89" s="223"/>
      <c r="N89" s="224"/>
      <c r="O89" s="225"/>
      <c r="P89" s="225"/>
      <c r="Q89" s="225"/>
      <c r="R89" s="225"/>
      <c r="S89" s="225"/>
      <c r="T89" s="22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20" t="s">
        <v>158</v>
      </c>
      <c r="AU89" s="20" t="s">
        <v>156</v>
      </c>
    </row>
    <row r="90" s="2" customFormat="1" ht="6.96" customHeight="1">
      <c r="A90" s="39"/>
      <c r="B90" s="56"/>
      <c r="C90" s="57"/>
      <c r="D90" s="57"/>
      <c r="E90" s="57"/>
      <c r="F90" s="57"/>
      <c r="G90" s="57"/>
      <c r="H90" s="57"/>
      <c r="I90" s="57"/>
      <c r="J90" s="57"/>
      <c r="K90" s="57"/>
      <c r="L90" s="40"/>
      <c r="M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</sheetData>
  <autoFilter ref="C81:K8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112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84</v>
      </c>
    </row>
    <row r="4" s="1" customFormat="1" ht="24.96" customHeight="1">
      <c r="B4" s="23"/>
      <c r="D4" s="24" t="s">
        <v>113</v>
      </c>
      <c r="L4" s="23"/>
      <c r="M4" s="115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Regenerace bytového domu na ulici Kepkova 1465/3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114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2847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25. 3. 2024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27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28</v>
      </c>
      <c r="F15" s="39"/>
      <c r="G15" s="39"/>
      <c r="H15" s="39"/>
      <c r="I15" s="33" t="s">
        <v>29</v>
      </c>
      <c r="J15" s="28" t="s">
        <v>30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31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29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33</v>
      </c>
      <c r="E20" s="39"/>
      <c r="F20" s="39"/>
      <c r="G20" s="39"/>
      <c r="H20" s="39"/>
      <c r="I20" s="33" t="s">
        <v>26</v>
      </c>
      <c r="J20" s="28" t="s">
        <v>34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35</v>
      </c>
      <c r="F21" s="39"/>
      <c r="G21" s="39"/>
      <c r="H21" s="39"/>
      <c r="I21" s="33" t="s">
        <v>29</v>
      </c>
      <c r="J21" s="28" t="s">
        <v>36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38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39</v>
      </c>
      <c r="F24" s="39"/>
      <c r="G24" s="39"/>
      <c r="H24" s="39"/>
      <c r="I24" s="33" t="s">
        <v>29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40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42</v>
      </c>
      <c r="E30" s="39"/>
      <c r="F30" s="39"/>
      <c r="G30" s="39"/>
      <c r="H30" s="39"/>
      <c r="I30" s="39"/>
      <c r="J30" s="91">
        <f>ROUND(J82,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44</v>
      </c>
      <c r="G32" s="39"/>
      <c r="H32" s="39"/>
      <c r="I32" s="44" t="s">
        <v>43</v>
      </c>
      <c r="J32" s="44" t="s">
        <v>45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46</v>
      </c>
      <c r="E33" s="33" t="s">
        <v>47</v>
      </c>
      <c r="F33" s="123">
        <f>ROUND((SUM(BE82:BE106)),  2)</f>
        <v>0</v>
      </c>
      <c r="G33" s="39"/>
      <c r="H33" s="39"/>
      <c r="I33" s="124">
        <v>0.20999999999999999</v>
      </c>
      <c r="J33" s="123">
        <f>ROUND(((SUM(BE82:BE106))*I33),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48</v>
      </c>
      <c r="F34" s="123">
        <f>ROUND((SUM(BF82:BF106)),  2)</f>
        <v>0</v>
      </c>
      <c r="G34" s="39"/>
      <c r="H34" s="39"/>
      <c r="I34" s="124">
        <v>0.12</v>
      </c>
      <c r="J34" s="123">
        <f>ROUND(((SUM(BF82:BF106))*I34),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49</v>
      </c>
      <c r="F35" s="123">
        <f>ROUND((SUM(BG82:BG106)),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50</v>
      </c>
      <c r="F36" s="123">
        <f>ROUND((SUM(BH82:BH106)),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51</v>
      </c>
      <c r="F37" s="123">
        <f>ROUND((SUM(BI82:BI106)),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52</v>
      </c>
      <c r="E39" s="77"/>
      <c r="F39" s="77"/>
      <c r="G39" s="127" t="s">
        <v>53</v>
      </c>
      <c r="H39" s="128" t="s">
        <v>54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116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Regenerace bytového domu na ulici Kepkova 1465/3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114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10 - Vedlejší náklady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Kepkova 1465/3</v>
      </c>
      <c r="G52" s="39"/>
      <c r="H52" s="39"/>
      <c r="I52" s="33" t="s">
        <v>23</v>
      </c>
      <c r="J52" s="65" t="str">
        <f>IF(J12="","",J12)</f>
        <v>25. 3. 2024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Statutární město Ostrava, městský obvod Slezská Os</v>
      </c>
      <c r="G54" s="39"/>
      <c r="H54" s="39"/>
      <c r="I54" s="33" t="s">
        <v>33</v>
      </c>
      <c r="J54" s="37" t="str">
        <f>E21</f>
        <v>Made 4 BIM s.r.o.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39"/>
      <c r="E55" s="39"/>
      <c r="F55" s="28" t="str">
        <f>IF(E18="","",E18)</f>
        <v>Vyplň údaj</v>
      </c>
      <c r="G55" s="39"/>
      <c r="H55" s="39"/>
      <c r="I55" s="33" t="s">
        <v>38</v>
      </c>
      <c r="J55" s="37" t="str">
        <f>E24</f>
        <v>Pavel Klus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117</v>
      </c>
      <c r="D57" s="125"/>
      <c r="E57" s="125"/>
      <c r="F57" s="125"/>
      <c r="G57" s="125"/>
      <c r="H57" s="125"/>
      <c r="I57" s="125"/>
      <c r="J57" s="132" t="s">
        <v>118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74</v>
      </c>
      <c r="D59" s="39"/>
      <c r="E59" s="39"/>
      <c r="F59" s="39"/>
      <c r="G59" s="39"/>
      <c r="H59" s="39"/>
      <c r="I59" s="39"/>
      <c r="J59" s="91">
        <f>J82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119</v>
      </c>
    </row>
    <row r="60" s="9" customFormat="1" ht="24.96" customHeight="1">
      <c r="A60" s="9"/>
      <c r="B60" s="134"/>
      <c r="C60" s="9"/>
      <c r="D60" s="135" t="s">
        <v>2215</v>
      </c>
      <c r="E60" s="136"/>
      <c r="F60" s="136"/>
      <c r="G60" s="136"/>
      <c r="H60" s="136"/>
      <c r="I60" s="136"/>
      <c r="J60" s="137">
        <f>J83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2848</v>
      </c>
      <c r="E61" s="140"/>
      <c r="F61" s="140"/>
      <c r="G61" s="140"/>
      <c r="H61" s="140"/>
      <c r="I61" s="140"/>
      <c r="J61" s="141">
        <f>J96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2849</v>
      </c>
      <c r="E62" s="140"/>
      <c r="F62" s="140"/>
      <c r="G62" s="140"/>
      <c r="H62" s="140"/>
      <c r="I62" s="140"/>
      <c r="J62" s="141">
        <f>J100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39"/>
      <c r="D63" s="39"/>
      <c r="E63" s="39"/>
      <c r="F63" s="39"/>
      <c r="G63" s="39"/>
      <c r="H63" s="39"/>
      <c r="I63" s="39"/>
      <c r="J63" s="39"/>
      <c r="K63" s="39"/>
      <c r="L63" s="11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56"/>
      <c r="C64" s="57"/>
      <c r="D64" s="57"/>
      <c r="E64" s="57"/>
      <c r="F64" s="57"/>
      <c r="G64" s="57"/>
      <c r="H64" s="57"/>
      <c r="I64" s="57"/>
      <c r="J64" s="57"/>
      <c r="K64" s="57"/>
      <c r="L64" s="117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1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133</v>
      </c>
      <c r="D69" s="39"/>
      <c r="E69" s="39"/>
      <c r="F69" s="39"/>
      <c r="G69" s="39"/>
      <c r="H69" s="39"/>
      <c r="I69" s="39"/>
      <c r="J69" s="39"/>
      <c r="K69" s="39"/>
      <c r="L69" s="11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39"/>
      <c r="D70" s="39"/>
      <c r="E70" s="39"/>
      <c r="F70" s="39"/>
      <c r="G70" s="39"/>
      <c r="H70" s="39"/>
      <c r="I70" s="39"/>
      <c r="J70" s="39"/>
      <c r="K70" s="39"/>
      <c r="L70" s="11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17</v>
      </c>
      <c r="D71" s="39"/>
      <c r="E71" s="39"/>
      <c r="F71" s="39"/>
      <c r="G71" s="39"/>
      <c r="H71" s="39"/>
      <c r="I71" s="39"/>
      <c r="J71" s="39"/>
      <c r="K71" s="39"/>
      <c r="L71" s="11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39"/>
      <c r="D72" s="39"/>
      <c r="E72" s="116" t="str">
        <f>E7</f>
        <v>Regenerace bytového domu na ulici Kepkova 1465/3</v>
      </c>
      <c r="F72" s="33"/>
      <c r="G72" s="33"/>
      <c r="H72" s="33"/>
      <c r="I72" s="39"/>
      <c r="J72" s="39"/>
      <c r="K72" s="3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114</v>
      </c>
      <c r="D73" s="39"/>
      <c r="E73" s="39"/>
      <c r="F73" s="39"/>
      <c r="G73" s="39"/>
      <c r="H73" s="39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39"/>
      <c r="D74" s="39"/>
      <c r="E74" s="63" t="str">
        <f>E9</f>
        <v>10 - Vedlejší náklady</v>
      </c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39"/>
      <c r="D75" s="39"/>
      <c r="E75" s="39"/>
      <c r="F75" s="39"/>
      <c r="G75" s="39"/>
      <c r="H75" s="39"/>
      <c r="I75" s="39"/>
      <c r="J75" s="39"/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39"/>
      <c r="E76" s="39"/>
      <c r="F76" s="28" t="str">
        <f>F12</f>
        <v>Kepkova 1465/3</v>
      </c>
      <c r="G76" s="39"/>
      <c r="H76" s="39"/>
      <c r="I76" s="33" t="s">
        <v>23</v>
      </c>
      <c r="J76" s="65" t="str">
        <f>IF(J12="","",J12)</f>
        <v>25. 3. 2024</v>
      </c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39"/>
      <c r="D77" s="39"/>
      <c r="E77" s="39"/>
      <c r="F77" s="39"/>
      <c r="G77" s="39"/>
      <c r="H77" s="39"/>
      <c r="I77" s="39"/>
      <c r="J77" s="39"/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39"/>
      <c r="E78" s="39"/>
      <c r="F78" s="28" t="str">
        <f>E15</f>
        <v>Statutární město Ostrava, městský obvod Slezská Os</v>
      </c>
      <c r="G78" s="39"/>
      <c r="H78" s="39"/>
      <c r="I78" s="33" t="s">
        <v>33</v>
      </c>
      <c r="J78" s="37" t="str">
        <f>E21</f>
        <v>Made 4 BIM s.r.o.</v>
      </c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31</v>
      </c>
      <c r="D79" s="39"/>
      <c r="E79" s="39"/>
      <c r="F79" s="28" t="str">
        <f>IF(E18="","",E18)</f>
        <v>Vyplň údaj</v>
      </c>
      <c r="G79" s="39"/>
      <c r="H79" s="39"/>
      <c r="I79" s="33" t="s">
        <v>38</v>
      </c>
      <c r="J79" s="37" t="str">
        <f>E24</f>
        <v>Pavel Klus</v>
      </c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39"/>
      <c r="D80" s="39"/>
      <c r="E80" s="39"/>
      <c r="F80" s="39"/>
      <c r="G80" s="39"/>
      <c r="H80" s="39"/>
      <c r="I80" s="39"/>
      <c r="J80" s="39"/>
      <c r="K80" s="39"/>
      <c r="L80" s="11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42"/>
      <c r="B81" s="143"/>
      <c r="C81" s="144" t="s">
        <v>134</v>
      </c>
      <c r="D81" s="145" t="s">
        <v>61</v>
      </c>
      <c r="E81" s="145" t="s">
        <v>57</v>
      </c>
      <c r="F81" s="145" t="s">
        <v>58</v>
      </c>
      <c r="G81" s="145" t="s">
        <v>135</v>
      </c>
      <c r="H81" s="145" t="s">
        <v>136</v>
      </c>
      <c r="I81" s="145" t="s">
        <v>137</v>
      </c>
      <c r="J81" s="145" t="s">
        <v>118</v>
      </c>
      <c r="K81" s="146" t="s">
        <v>138</v>
      </c>
      <c r="L81" s="147"/>
      <c r="M81" s="81" t="s">
        <v>3</v>
      </c>
      <c r="N81" s="82" t="s">
        <v>46</v>
      </c>
      <c r="O81" s="82" t="s">
        <v>139</v>
      </c>
      <c r="P81" s="82" t="s">
        <v>140</v>
      </c>
      <c r="Q81" s="82" t="s">
        <v>141</v>
      </c>
      <c r="R81" s="82" t="s">
        <v>142</v>
      </c>
      <c r="S81" s="82" t="s">
        <v>143</v>
      </c>
      <c r="T81" s="83" t="s">
        <v>144</v>
      </c>
      <c r="U81" s="142"/>
      <c r="V81" s="142"/>
      <c r="W81" s="142"/>
      <c r="X81" s="142"/>
      <c r="Y81" s="142"/>
      <c r="Z81" s="142"/>
      <c r="AA81" s="142"/>
      <c r="AB81" s="142"/>
      <c r="AC81" s="142"/>
      <c r="AD81" s="142"/>
      <c r="AE81" s="142"/>
    </row>
    <row r="82" s="2" customFormat="1" ht="22.8" customHeight="1">
      <c r="A82" s="39"/>
      <c r="B82" s="40"/>
      <c r="C82" s="88" t="s">
        <v>145</v>
      </c>
      <c r="D82" s="39"/>
      <c r="E82" s="39"/>
      <c r="F82" s="39"/>
      <c r="G82" s="39"/>
      <c r="H82" s="39"/>
      <c r="I82" s="39"/>
      <c r="J82" s="148">
        <f>BK82</f>
        <v>0</v>
      </c>
      <c r="K82" s="39"/>
      <c r="L82" s="40"/>
      <c r="M82" s="84"/>
      <c r="N82" s="69"/>
      <c r="O82" s="85"/>
      <c r="P82" s="149">
        <f>P83</f>
        <v>0</v>
      </c>
      <c r="Q82" s="85"/>
      <c r="R82" s="149">
        <f>R83</f>
        <v>0</v>
      </c>
      <c r="S82" s="85"/>
      <c r="T82" s="150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20" t="s">
        <v>75</v>
      </c>
      <c r="AU82" s="20" t="s">
        <v>119</v>
      </c>
      <c r="BK82" s="151">
        <f>BK83</f>
        <v>0</v>
      </c>
    </row>
    <row r="83" s="12" customFormat="1" ht="25.92" customHeight="1">
      <c r="A83" s="12"/>
      <c r="B83" s="152"/>
      <c r="C83" s="12"/>
      <c r="D83" s="153" t="s">
        <v>75</v>
      </c>
      <c r="E83" s="154" t="s">
        <v>2413</v>
      </c>
      <c r="F83" s="154" t="s">
        <v>2414</v>
      </c>
      <c r="G83" s="12"/>
      <c r="H83" s="12"/>
      <c r="I83" s="155"/>
      <c r="J83" s="156">
        <f>BK83</f>
        <v>0</v>
      </c>
      <c r="K83" s="12"/>
      <c r="L83" s="152"/>
      <c r="M83" s="157"/>
      <c r="N83" s="158"/>
      <c r="O83" s="158"/>
      <c r="P83" s="159">
        <f>P84+SUM(P85:P96)+P100</f>
        <v>0</v>
      </c>
      <c r="Q83" s="158"/>
      <c r="R83" s="159">
        <f>R84+SUM(R85:R96)+R100</f>
        <v>0</v>
      </c>
      <c r="S83" s="158"/>
      <c r="T83" s="160">
        <f>T84+SUM(T85:T96)+T100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3" t="s">
        <v>190</v>
      </c>
      <c r="AT83" s="161" t="s">
        <v>75</v>
      </c>
      <c r="AU83" s="161" t="s">
        <v>76</v>
      </c>
      <c r="AY83" s="153" t="s">
        <v>148</v>
      </c>
      <c r="BK83" s="162">
        <f>BK84+SUM(BK85:BK96)+BK100</f>
        <v>0</v>
      </c>
    </row>
    <row r="84" s="2" customFormat="1" ht="16.5" customHeight="1">
      <c r="A84" s="39"/>
      <c r="B84" s="165"/>
      <c r="C84" s="166" t="s">
        <v>84</v>
      </c>
      <c r="D84" s="166" t="s">
        <v>150</v>
      </c>
      <c r="E84" s="167" t="s">
        <v>2850</v>
      </c>
      <c r="F84" s="168" t="s">
        <v>2851</v>
      </c>
      <c r="G84" s="169" t="s">
        <v>378</v>
      </c>
      <c r="H84" s="170">
        <v>1</v>
      </c>
      <c r="I84" s="171"/>
      <c r="J84" s="172">
        <f>ROUND(I84*H84,2)</f>
        <v>0</v>
      </c>
      <c r="K84" s="168" t="s">
        <v>3</v>
      </c>
      <c r="L84" s="40"/>
      <c r="M84" s="173" t="s">
        <v>3</v>
      </c>
      <c r="N84" s="174" t="s">
        <v>48</v>
      </c>
      <c r="O84" s="73"/>
      <c r="P84" s="175">
        <f>O84*H84</f>
        <v>0</v>
      </c>
      <c r="Q84" s="175">
        <v>0</v>
      </c>
      <c r="R84" s="175">
        <f>Q84*H84</f>
        <v>0</v>
      </c>
      <c r="S84" s="175">
        <v>0</v>
      </c>
      <c r="T84" s="176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177" t="s">
        <v>155</v>
      </c>
      <c r="AT84" s="177" t="s">
        <v>150</v>
      </c>
      <c r="AU84" s="177" t="s">
        <v>84</v>
      </c>
      <c r="AY84" s="20" t="s">
        <v>148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20" t="s">
        <v>156</v>
      </c>
      <c r="BK84" s="178">
        <f>ROUND(I84*H84,2)</f>
        <v>0</v>
      </c>
      <c r="BL84" s="20" t="s">
        <v>155</v>
      </c>
      <c r="BM84" s="177" t="s">
        <v>2852</v>
      </c>
    </row>
    <row r="85" s="2" customFormat="1">
      <c r="A85" s="39"/>
      <c r="B85" s="40"/>
      <c r="C85" s="39"/>
      <c r="D85" s="179" t="s">
        <v>158</v>
      </c>
      <c r="E85" s="39"/>
      <c r="F85" s="180" t="s">
        <v>2851</v>
      </c>
      <c r="G85" s="39"/>
      <c r="H85" s="39"/>
      <c r="I85" s="181"/>
      <c r="J85" s="39"/>
      <c r="K85" s="39"/>
      <c r="L85" s="40"/>
      <c r="M85" s="182"/>
      <c r="N85" s="183"/>
      <c r="O85" s="73"/>
      <c r="P85" s="73"/>
      <c r="Q85" s="73"/>
      <c r="R85" s="73"/>
      <c r="S85" s="73"/>
      <c r="T85" s="74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20" t="s">
        <v>158</v>
      </c>
      <c r="AU85" s="20" t="s">
        <v>84</v>
      </c>
    </row>
    <row r="86" s="2" customFormat="1" ht="16.5" customHeight="1">
      <c r="A86" s="39"/>
      <c r="B86" s="165"/>
      <c r="C86" s="166" t="s">
        <v>156</v>
      </c>
      <c r="D86" s="166" t="s">
        <v>150</v>
      </c>
      <c r="E86" s="167" t="s">
        <v>2853</v>
      </c>
      <c r="F86" s="168" t="s">
        <v>2854</v>
      </c>
      <c r="G86" s="169" t="s">
        <v>378</v>
      </c>
      <c r="H86" s="170">
        <v>1</v>
      </c>
      <c r="I86" s="171"/>
      <c r="J86" s="172">
        <f>ROUND(I86*H86,2)</f>
        <v>0</v>
      </c>
      <c r="K86" s="168" t="s">
        <v>3</v>
      </c>
      <c r="L86" s="40"/>
      <c r="M86" s="173" t="s">
        <v>3</v>
      </c>
      <c r="N86" s="174" t="s">
        <v>48</v>
      </c>
      <c r="O86" s="73"/>
      <c r="P86" s="175">
        <f>O86*H86</f>
        <v>0</v>
      </c>
      <c r="Q86" s="175">
        <v>0</v>
      </c>
      <c r="R86" s="175">
        <f>Q86*H86</f>
        <v>0</v>
      </c>
      <c r="S86" s="175">
        <v>0</v>
      </c>
      <c r="T86" s="17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177" t="s">
        <v>155</v>
      </c>
      <c r="AT86" s="177" t="s">
        <v>150</v>
      </c>
      <c r="AU86" s="177" t="s">
        <v>84</v>
      </c>
      <c r="AY86" s="20" t="s">
        <v>148</v>
      </c>
      <c r="BE86" s="178">
        <f>IF(N86="základní",J86,0)</f>
        <v>0</v>
      </c>
      <c r="BF86" s="178">
        <f>IF(N86="snížená",J86,0)</f>
        <v>0</v>
      </c>
      <c r="BG86" s="178">
        <f>IF(N86="zákl. přenesená",J86,0)</f>
        <v>0</v>
      </c>
      <c r="BH86" s="178">
        <f>IF(N86="sníž. přenesená",J86,0)</f>
        <v>0</v>
      </c>
      <c r="BI86" s="178">
        <f>IF(N86="nulová",J86,0)</f>
        <v>0</v>
      </c>
      <c r="BJ86" s="20" t="s">
        <v>156</v>
      </c>
      <c r="BK86" s="178">
        <f>ROUND(I86*H86,2)</f>
        <v>0</v>
      </c>
      <c r="BL86" s="20" t="s">
        <v>155</v>
      </c>
      <c r="BM86" s="177" t="s">
        <v>2855</v>
      </c>
    </row>
    <row r="87" s="2" customFormat="1">
      <c r="A87" s="39"/>
      <c r="B87" s="40"/>
      <c r="C87" s="39"/>
      <c r="D87" s="179" t="s">
        <v>158</v>
      </c>
      <c r="E87" s="39"/>
      <c r="F87" s="180" t="s">
        <v>2854</v>
      </c>
      <c r="G87" s="39"/>
      <c r="H87" s="39"/>
      <c r="I87" s="181"/>
      <c r="J87" s="39"/>
      <c r="K87" s="39"/>
      <c r="L87" s="40"/>
      <c r="M87" s="182"/>
      <c r="N87" s="183"/>
      <c r="O87" s="73"/>
      <c r="P87" s="73"/>
      <c r="Q87" s="73"/>
      <c r="R87" s="73"/>
      <c r="S87" s="73"/>
      <c r="T87" s="74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20" t="s">
        <v>158</v>
      </c>
      <c r="AU87" s="20" t="s">
        <v>84</v>
      </c>
    </row>
    <row r="88" s="2" customFormat="1">
      <c r="A88" s="39"/>
      <c r="B88" s="40"/>
      <c r="C88" s="39"/>
      <c r="D88" s="179" t="s">
        <v>2233</v>
      </c>
      <c r="E88" s="39"/>
      <c r="F88" s="230" t="s">
        <v>2856</v>
      </c>
      <c r="G88" s="39"/>
      <c r="H88" s="39"/>
      <c r="I88" s="181"/>
      <c r="J88" s="39"/>
      <c r="K88" s="39"/>
      <c r="L88" s="40"/>
      <c r="M88" s="182"/>
      <c r="N88" s="183"/>
      <c r="O88" s="73"/>
      <c r="P88" s="73"/>
      <c r="Q88" s="73"/>
      <c r="R88" s="73"/>
      <c r="S88" s="73"/>
      <c r="T88" s="74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20" t="s">
        <v>2233</v>
      </c>
      <c r="AU88" s="20" t="s">
        <v>84</v>
      </c>
    </row>
    <row r="89" s="2" customFormat="1" ht="24.15" customHeight="1">
      <c r="A89" s="39"/>
      <c r="B89" s="165"/>
      <c r="C89" s="166" t="s">
        <v>172</v>
      </c>
      <c r="D89" s="166" t="s">
        <v>150</v>
      </c>
      <c r="E89" s="167" t="s">
        <v>2857</v>
      </c>
      <c r="F89" s="168" t="s">
        <v>2858</v>
      </c>
      <c r="G89" s="169" t="s">
        <v>378</v>
      </c>
      <c r="H89" s="170">
        <v>1</v>
      </c>
      <c r="I89" s="171"/>
      <c r="J89" s="172">
        <f>ROUND(I89*H89,2)</f>
        <v>0</v>
      </c>
      <c r="K89" s="168" t="s">
        <v>3</v>
      </c>
      <c r="L89" s="40"/>
      <c r="M89" s="173" t="s">
        <v>3</v>
      </c>
      <c r="N89" s="174" t="s">
        <v>48</v>
      </c>
      <c r="O89" s="73"/>
      <c r="P89" s="175">
        <f>O89*H89</f>
        <v>0</v>
      </c>
      <c r="Q89" s="175">
        <v>0</v>
      </c>
      <c r="R89" s="175">
        <f>Q89*H89</f>
        <v>0</v>
      </c>
      <c r="S89" s="175">
        <v>0</v>
      </c>
      <c r="T89" s="17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177" t="s">
        <v>155</v>
      </c>
      <c r="AT89" s="177" t="s">
        <v>150</v>
      </c>
      <c r="AU89" s="177" t="s">
        <v>84</v>
      </c>
      <c r="AY89" s="20" t="s">
        <v>148</v>
      </c>
      <c r="BE89" s="178">
        <f>IF(N89="základní",J89,0)</f>
        <v>0</v>
      </c>
      <c r="BF89" s="178">
        <f>IF(N89="snížená",J89,0)</f>
        <v>0</v>
      </c>
      <c r="BG89" s="178">
        <f>IF(N89="zákl. přenesená",J89,0)</f>
        <v>0</v>
      </c>
      <c r="BH89" s="178">
        <f>IF(N89="sníž. přenesená",J89,0)</f>
        <v>0</v>
      </c>
      <c r="BI89" s="178">
        <f>IF(N89="nulová",J89,0)</f>
        <v>0</v>
      </c>
      <c r="BJ89" s="20" t="s">
        <v>156</v>
      </c>
      <c r="BK89" s="178">
        <f>ROUND(I89*H89,2)</f>
        <v>0</v>
      </c>
      <c r="BL89" s="20" t="s">
        <v>155</v>
      </c>
      <c r="BM89" s="177" t="s">
        <v>2859</v>
      </c>
    </row>
    <row r="90" s="2" customFormat="1">
      <c r="A90" s="39"/>
      <c r="B90" s="40"/>
      <c r="C90" s="39"/>
      <c r="D90" s="179" t="s">
        <v>158</v>
      </c>
      <c r="E90" s="39"/>
      <c r="F90" s="180" t="s">
        <v>2858</v>
      </c>
      <c r="G90" s="39"/>
      <c r="H90" s="39"/>
      <c r="I90" s="181"/>
      <c r="J90" s="39"/>
      <c r="K90" s="39"/>
      <c r="L90" s="40"/>
      <c r="M90" s="182"/>
      <c r="N90" s="183"/>
      <c r="O90" s="73"/>
      <c r="P90" s="73"/>
      <c r="Q90" s="73"/>
      <c r="R90" s="73"/>
      <c r="S90" s="73"/>
      <c r="T90" s="74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20" t="s">
        <v>158</v>
      </c>
      <c r="AU90" s="20" t="s">
        <v>84</v>
      </c>
    </row>
    <row r="91" s="2" customFormat="1">
      <c r="A91" s="39"/>
      <c r="B91" s="40"/>
      <c r="C91" s="39"/>
      <c r="D91" s="179" t="s">
        <v>2233</v>
      </c>
      <c r="E91" s="39"/>
      <c r="F91" s="230" t="s">
        <v>2860</v>
      </c>
      <c r="G91" s="39"/>
      <c r="H91" s="39"/>
      <c r="I91" s="181"/>
      <c r="J91" s="39"/>
      <c r="K91" s="39"/>
      <c r="L91" s="40"/>
      <c r="M91" s="182"/>
      <c r="N91" s="183"/>
      <c r="O91" s="73"/>
      <c r="P91" s="73"/>
      <c r="Q91" s="73"/>
      <c r="R91" s="73"/>
      <c r="S91" s="73"/>
      <c r="T91" s="74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2233</v>
      </c>
      <c r="AU91" s="20" t="s">
        <v>84</v>
      </c>
    </row>
    <row r="92" s="2" customFormat="1" ht="16.5" customHeight="1">
      <c r="A92" s="39"/>
      <c r="B92" s="165"/>
      <c r="C92" s="166" t="s">
        <v>155</v>
      </c>
      <c r="D92" s="166" t="s">
        <v>150</v>
      </c>
      <c r="E92" s="167" t="s">
        <v>2861</v>
      </c>
      <c r="F92" s="168" t="s">
        <v>2862</v>
      </c>
      <c r="G92" s="169" t="s">
        <v>378</v>
      </c>
      <c r="H92" s="170">
        <v>1</v>
      </c>
      <c r="I92" s="171"/>
      <c r="J92" s="172">
        <f>ROUND(I92*H92,2)</f>
        <v>0</v>
      </c>
      <c r="K92" s="168" t="s">
        <v>3</v>
      </c>
      <c r="L92" s="40"/>
      <c r="M92" s="173" t="s">
        <v>3</v>
      </c>
      <c r="N92" s="174" t="s">
        <v>48</v>
      </c>
      <c r="O92" s="73"/>
      <c r="P92" s="175">
        <f>O92*H92</f>
        <v>0</v>
      </c>
      <c r="Q92" s="175">
        <v>0</v>
      </c>
      <c r="R92" s="175">
        <f>Q92*H92</f>
        <v>0</v>
      </c>
      <c r="S92" s="175">
        <v>0</v>
      </c>
      <c r="T92" s="17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177" t="s">
        <v>155</v>
      </c>
      <c r="AT92" s="177" t="s">
        <v>150</v>
      </c>
      <c r="AU92" s="177" t="s">
        <v>84</v>
      </c>
      <c r="AY92" s="20" t="s">
        <v>148</v>
      </c>
      <c r="BE92" s="178">
        <f>IF(N92="základní",J92,0)</f>
        <v>0</v>
      </c>
      <c r="BF92" s="178">
        <f>IF(N92="snížená",J92,0)</f>
        <v>0</v>
      </c>
      <c r="BG92" s="178">
        <f>IF(N92="zákl. přenesená",J92,0)</f>
        <v>0</v>
      </c>
      <c r="BH92" s="178">
        <f>IF(N92="sníž. přenesená",J92,0)</f>
        <v>0</v>
      </c>
      <c r="BI92" s="178">
        <f>IF(N92="nulová",J92,0)</f>
        <v>0</v>
      </c>
      <c r="BJ92" s="20" t="s">
        <v>156</v>
      </c>
      <c r="BK92" s="178">
        <f>ROUND(I92*H92,2)</f>
        <v>0</v>
      </c>
      <c r="BL92" s="20" t="s">
        <v>155</v>
      </c>
      <c r="BM92" s="177" t="s">
        <v>2863</v>
      </c>
    </row>
    <row r="93" s="2" customFormat="1">
      <c r="A93" s="39"/>
      <c r="B93" s="40"/>
      <c r="C93" s="39"/>
      <c r="D93" s="179" t="s">
        <v>158</v>
      </c>
      <c r="E93" s="39"/>
      <c r="F93" s="180" t="s">
        <v>2862</v>
      </c>
      <c r="G93" s="39"/>
      <c r="H93" s="39"/>
      <c r="I93" s="181"/>
      <c r="J93" s="39"/>
      <c r="K93" s="39"/>
      <c r="L93" s="40"/>
      <c r="M93" s="182"/>
      <c r="N93" s="183"/>
      <c r="O93" s="73"/>
      <c r="P93" s="73"/>
      <c r="Q93" s="73"/>
      <c r="R93" s="73"/>
      <c r="S93" s="73"/>
      <c r="T93" s="74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20" t="s">
        <v>158</v>
      </c>
      <c r="AU93" s="20" t="s">
        <v>84</v>
      </c>
    </row>
    <row r="94" s="2" customFormat="1" ht="16.5" customHeight="1">
      <c r="A94" s="39"/>
      <c r="B94" s="165"/>
      <c r="C94" s="166" t="s">
        <v>190</v>
      </c>
      <c r="D94" s="166" t="s">
        <v>150</v>
      </c>
      <c r="E94" s="167" t="s">
        <v>2864</v>
      </c>
      <c r="F94" s="168" t="s">
        <v>2865</v>
      </c>
      <c r="G94" s="169" t="s">
        <v>378</v>
      </c>
      <c r="H94" s="170">
        <v>1</v>
      </c>
      <c r="I94" s="171"/>
      <c r="J94" s="172">
        <f>ROUND(I94*H94,2)</f>
        <v>0</v>
      </c>
      <c r="K94" s="168" t="s">
        <v>3</v>
      </c>
      <c r="L94" s="40"/>
      <c r="M94" s="173" t="s">
        <v>3</v>
      </c>
      <c r="N94" s="174" t="s">
        <v>48</v>
      </c>
      <c r="O94" s="73"/>
      <c r="P94" s="175">
        <f>O94*H94</f>
        <v>0</v>
      </c>
      <c r="Q94" s="175">
        <v>0</v>
      </c>
      <c r="R94" s="175">
        <f>Q94*H94</f>
        <v>0</v>
      </c>
      <c r="S94" s="175">
        <v>0</v>
      </c>
      <c r="T94" s="17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77" t="s">
        <v>155</v>
      </c>
      <c r="AT94" s="177" t="s">
        <v>150</v>
      </c>
      <c r="AU94" s="177" t="s">
        <v>84</v>
      </c>
      <c r="AY94" s="20" t="s">
        <v>148</v>
      </c>
      <c r="BE94" s="178">
        <f>IF(N94="základní",J94,0)</f>
        <v>0</v>
      </c>
      <c r="BF94" s="178">
        <f>IF(N94="snížená",J94,0)</f>
        <v>0</v>
      </c>
      <c r="BG94" s="178">
        <f>IF(N94="zákl. přenesená",J94,0)</f>
        <v>0</v>
      </c>
      <c r="BH94" s="178">
        <f>IF(N94="sníž. přenesená",J94,0)</f>
        <v>0</v>
      </c>
      <c r="BI94" s="178">
        <f>IF(N94="nulová",J94,0)</f>
        <v>0</v>
      </c>
      <c r="BJ94" s="20" t="s">
        <v>156</v>
      </c>
      <c r="BK94" s="178">
        <f>ROUND(I94*H94,2)</f>
        <v>0</v>
      </c>
      <c r="BL94" s="20" t="s">
        <v>155</v>
      </c>
      <c r="BM94" s="177" t="s">
        <v>2866</v>
      </c>
    </row>
    <row r="95" s="2" customFormat="1">
      <c r="A95" s="39"/>
      <c r="B95" s="40"/>
      <c r="C95" s="39"/>
      <c r="D95" s="179" t="s">
        <v>158</v>
      </c>
      <c r="E95" s="39"/>
      <c r="F95" s="180" t="s">
        <v>2865</v>
      </c>
      <c r="G95" s="39"/>
      <c r="H95" s="39"/>
      <c r="I95" s="181"/>
      <c r="J95" s="39"/>
      <c r="K95" s="39"/>
      <c r="L95" s="40"/>
      <c r="M95" s="182"/>
      <c r="N95" s="183"/>
      <c r="O95" s="73"/>
      <c r="P95" s="73"/>
      <c r="Q95" s="73"/>
      <c r="R95" s="73"/>
      <c r="S95" s="73"/>
      <c r="T95" s="74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20" t="s">
        <v>158</v>
      </c>
      <c r="AU95" s="20" t="s">
        <v>84</v>
      </c>
    </row>
    <row r="96" s="12" customFormat="1" ht="22.8" customHeight="1">
      <c r="A96" s="12"/>
      <c r="B96" s="152"/>
      <c r="C96" s="12"/>
      <c r="D96" s="153" t="s">
        <v>75</v>
      </c>
      <c r="E96" s="163" t="s">
        <v>2867</v>
      </c>
      <c r="F96" s="163" t="s">
        <v>2868</v>
      </c>
      <c r="G96" s="12"/>
      <c r="H96" s="12"/>
      <c r="I96" s="155"/>
      <c r="J96" s="164">
        <f>BK96</f>
        <v>0</v>
      </c>
      <c r="K96" s="12"/>
      <c r="L96" s="152"/>
      <c r="M96" s="157"/>
      <c r="N96" s="158"/>
      <c r="O96" s="158"/>
      <c r="P96" s="159">
        <f>SUM(P97:P99)</f>
        <v>0</v>
      </c>
      <c r="Q96" s="158"/>
      <c r="R96" s="159">
        <f>SUM(R97:R99)</f>
        <v>0</v>
      </c>
      <c r="S96" s="158"/>
      <c r="T96" s="160">
        <f>SUM(T97:T99)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53" t="s">
        <v>190</v>
      </c>
      <c r="AT96" s="161" t="s">
        <v>75</v>
      </c>
      <c r="AU96" s="161" t="s">
        <v>84</v>
      </c>
      <c r="AY96" s="153" t="s">
        <v>148</v>
      </c>
      <c r="BK96" s="162">
        <f>SUM(BK97:BK99)</f>
        <v>0</v>
      </c>
    </row>
    <row r="97" s="2" customFormat="1" ht="16.5" customHeight="1">
      <c r="A97" s="39"/>
      <c r="B97" s="165"/>
      <c r="C97" s="166" t="s">
        <v>199</v>
      </c>
      <c r="D97" s="166" t="s">
        <v>150</v>
      </c>
      <c r="E97" s="167" t="s">
        <v>2869</v>
      </c>
      <c r="F97" s="168" t="s">
        <v>2868</v>
      </c>
      <c r="G97" s="169" t="s">
        <v>378</v>
      </c>
      <c r="H97" s="170">
        <v>1</v>
      </c>
      <c r="I97" s="171"/>
      <c r="J97" s="172">
        <f>ROUND(I97*H97,2)</f>
        <v>0</v>
      </c>
      <c r="K97" s="168" t="s">
        <v>1594</v>
      </c>
      <c r="L97" s="40"/>
      <c r="M97" s="173" t="s">
        <v>3</v>
      </c>
      <c r="N97" s="174" t="s">
        <v>48</v>
      </c>
      <c r="O97" s="73"/>
      <c r="P97" s="175">
        <f>O97*H97</f>
        <v>0</v>
      </c>
      <c r="Q97" s="175">
        <v>0</v>
      </c>
      <c r="R97" s="175">
        <f>Q97*H97</f>
        <v>0</v>
      </c>
      <c r="S97" s="175">
        <v>0</v>
      </c>
      <c r="T97" s="17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177" t="s">
        <v>2870</v>
      </c>
      <c r="AT97" s="177" t="s">
        <v>150</v>
      </c>
      <c r="AU97" s="177" t="s">
        <v>156</v>
      </c>
      <c r="AY97" s="20" t="s">
        <v>148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20" t="s">
        <v>156</v>
      </c>
      <c r="BK97" s="178">
        <f>ROUND(I97*H97,2)</f>
        <v>0</v>
      </c>
      <c r="BL97" s="20" t="s">
        <v>2870</v>
      </c>
      <c r="BM97" s="177" t="s">
        <v>2871</v>
      </c>
    </row>
    <row r="98" s="2" customFormat="1">
      <c r="A98" s="39"/>
      <c r="B98" s="40"/>
      <c r="C98" s="39"/>
      <c r="D98" s="179" t="s">
        <v>158</v>
      </c>
      <c r="E98" s="39"/>
      <c r="F98" s="180" t="s">
        <v>2872</v>
      </c>
      <c r="G98" s="39"/>
      <c r="H98" s="39"/>
      <c r="I98" s="181"/>
      <c r="J98" s="39"/>
      <c r="K98" s="39"/>
      <c r="L98" s="40"/>
      <c r="M98" s="182"/>
      <c r="N98" s="183"/>
      <c r="O98" s="73"/>
      <c r="P98" s="73"/>
      <c r="Q98" s="73"/>
      <c r="R98" s="73"/>
      <c r="S98" s="73"/>
      <c r="T98" s="74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20" t="s">
        <v>158</v>
      </c>
      <c r="AU98" s="20" t="s">
        <v>156</v>
      </c>
    </row>
    <row r="99" s="2" customFormat="1">
      <c r="A99" s="39"/>
      <c r="B99" s="40"/>
      <c r="C99" s="39"/>
      <c r="D99" s="179" t="s">
        <v>2233</v>
      </c>
      <c r="E99" s="39"/>
      <c r="F99" s="230" t="s">
        <v>2873</v>
      </c>
      <c r="G99" s="39"/>
      <c r="H99" s="39"/>
      <c r="I99" s="181"/>
      <c r="J99" s="39"/>
      <c r="K99" s="39"/>
      <c r="L99" s="40"/>
      <c r="M99" s="182"/>
      <c r="N99" s="183"/>
      <c r="O99" s="73"/>
      <c r="P99" s="73"/>
      <c r="Q99" s="73"/>
      <c r="R99" s="73"/>
      <c r="S99" s="73"/>
      <c r="T99" s="74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20" t="s">
        <v>2233</v>
      </c>
      <c r="AU99" s="20" t="s">
        <v>156</v>
      </c>
    </row>
    <row r="100" s="12" customFormat="1" ht="22.8" customHeight="1">
      <c r="A100" s="12"/>
      <c r="B100" s="152"/>
      <c r="C100" s="12"/>
      <c r="D100" s="153" t="s">
        <v>75</v>
      </c>
      <c r="E100" s="163" t="s">
        <v>2874</v>
      </c>
      <c r="F100" s="163" t="s">
        <v>2875</v>
      </c>
      <c r="G100" s="12"/>
      <c r="H100" s="12"/>
      <c r="I100" s="155"/>
      <c r="J100" s="164">
        <f>BK100</f>
        <v>0</v>
      </c>
      <c r="K100" s="12"/>
      <c r="L100" s="152"/>
      <c r="M100" s="157"/>
      <c r="N100" s="158"/>
      <c r="O100" s="158"/>
      <c r="P100" s="159">
        <f>SUM(P101:P106)</f>
        <v>0</v>
      </c>
      <c r="Q100" s="158"/>
      <c r="R100" s="159">
        <f>SUM(R101:R106)</f>
        <v>0</v>
      </c>
      <c r="S100" s="158"/>
      <c r="T100" s="160">
        <f>SUM(T101:T106)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53" t="s">
        <v>190</v>
      </c>
      <c r="AT100" s="161" t="s">
        <v>75</v>
      </c>
      <c r="AU100" s="161" t="s">
        <v>84</v>
      </c>
      <c r="AY100" s="153" t="s">
        <v>148</v>
      </c>
      <c r="BK100" s="162">
        <f>SUM(BK101:BK106)</f>
        <v>0</v>
      </c>
    </row>
    <row r="101" s="2" customFormat="1" ht="16.5" customHeight="1">
      <c r="A101" s="39"/>
      <c r="B101" s="165"/>
      <c r="C101" s="166" t="s">
        <v>207</v>
      </c>
      <c r="D101" s="166" t="s">
        <v>150</v>
      </c>
      <c r="E101" s="167" t="s">
        <v>2876</v>
      </c>
      <c r="F101" s="168" t="s">
        <v>2877</v>
      </c>
      <c r="G101" s="169" t="s">
        <v>378</v>
      </c>
      <c r="H101" s="170">
        <v>1</v>
      </c>
      <c r="I101" s="171"/>
      <c r="J101" s="172">
        <f>ROUND(I101*H101,2)</f>
        <v>0</v>
      </c>
      <c r="K101" s="168" t="s">
        <v>1594</v>
      </c>
      <c r="L101" s="40"/>
      <c r="M101" s="173" t="s">
        <v>3</v>
      </c>
      <c r="N101" s="174" t="s">
        <v>48</v>
      </c>
      <c r="O101" s="73"/>
      <c r="P101" s="175">
        <f>O101*H101</f>
        <v>0</v>
      </c>
      <c r="Q101" s="175">
        <v>0</v>
      </c>
      <c r="R101" s="175">
        <f>Q101*H101</f>
        <v>0</v>
      </c>
      <c r="S101" s="175">
        <v>0</v>
      </c>
      <c r="T101" s="17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77" t="s">
        <v>2870</v>
      </c>
      <c r="AT101" s="177" t="s">
        <v>150</v>
      </c>
      <c r="AU101" s="177" t="s">
        <v>156</v>
      </c>
      <c r="AY101" s="20" t="s">
        <v>148</v>
      </c>
      <c r="BE101" s="178">
        <f>IF(N101="základní",J101,0)</f>
        <v>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20" t="s">
        <v>156</v>
      </c>
      <c r="BK101" s="178">
        <f>ROUND(I101*H101,2)</f>
        <v>0</v>
      </c>
      <c r="BL101" s="20" t="s">
        <v>2870</v>
      </c>
      <c r="BM101" s="177" t="s">
        <v>2878</v>
      </c>
    </row>
    <row r="102" s="2" customFormat="1">
      <c r="A102" s="39"/>
      <c r="B102" s="40"/>
      <c r="C102" s="39"/>
      <c r="D102" s="179" t="s">
        <v>158</v>
      </c>
      <c r="E102" s="39"/>
      <c r="F102" s="180" t="s">
        <v>2877</v>
      </c>
      <c r="G102" s="39"/>
      <c r="H102" s="39"/>
      <c r="I102" s="181"/>
      <c r="J102" s="39"/>
      <c r="K102" s="39"/>
      <c r="L102" s="40"/>
      <c r="M102" s="182"/>
      <c r="N102" s="183"/>
      <c r="O102" s="73"/>
      <c r="P102" s="73"/>
      <c r="Q102" s="73"/>
      <c r="R102" s="73"/>
      <c r="S102" s="73"/>
      <c r="T102" s="74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20" t="s">
        <v>158</v>
      </c>
      <c r="AU102" s="20" t="s">
        <v>156</v>
      </c>
    </row>
    <row r="103" s="2" customFormat="1">
      <c r="A103" s="39"/>
      <c r="B103" s="40"/>
      <c r="C103" s="39"/>
      <c r="D103" s="179" t="s">
        <v>2233</v>
      </c>
      <c r="E103" s="39"/>
      <c r="F103" s="230" t="s">
        <v>2879</v>
      </c>
      <c r="G103" s="39"/>
      <c r="H103" s="39"/>
      <c r="I103" s="181"/>
      <c r="J103" s="39"/>
      <c r="K103" s="39"/>
      <c r="L103" s="40"/>
      <c r="M103" s="182"/>
      <c r="N103" s="183"/>
      <c r="O103" s="73"/>
      <c r="P103" s="73"/>
      <c r="Q103" s="73"/>
      <c r="R103" s="73"/>
      <c r="S103" s="73"/>
      <c r="T103" s="74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20" t="s">
        <v>2233</v>
      </c>
      <c r="AU103" s="20" t="s">
        <v>156</v>
      </c>
    </row>
    <row r="104" s="2" customFormat="1" ht="16.5" customHeight="1">
      <c r="A104" s="39"/>
      <c r="B104" s="165"/>
      <c r="C104" s="166" t="s">
        <v>214</v>
      </c>
      <c r="D104" s="166" t="s">
        <v>150</v>
      </c>
      <c r="E104" s="167" t="s">
        <v>2880</v>
      </c>
      <c r="F104" s="168" t="s">
        <v>2881</v>
      </c>
      <c r="G104" s="169" t="s">
        <v>378</v>
      </c>
      <c r="H104" s="170">
        <v>1</v>
      </c>
      <c r="I104" s="171"/>
      <c r="J104" s="172">
        <f>ROUND(I104*H104,2)</f>
        <v>0</v>
      </c>
      <c r="K104" s="168" t="s">
        <v>1594</v>
      </c>
      <c r="L104" s="40"/>
      <c r="M104" s="173" t="s">
        <v>3</v>
      </c>
      <c r="N104" s="174" t="s">
        <v>48</v>
      </c>
      <c r="O104" s="73"/>
      <c r="P104" s="175">
        <f>O104*H104</f>
        <v>0</v>
      </c>
      <c r="Q104" s="175">
        <v>0</v>
      </c>
      <c r="R104" s="175">
        <f>Q104*H104</f>
        <v>0</v>
      </c>
      <c r="S104" s="175">
        <v>0</v>
      </c>
      <c r="T104" s="17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177" t="s">
        <v>2870</v>
      </c>
      <c r="AT104" s="177" t="s">
        <v>150</v>
      </c>
      <c r="AU104" s="177" t="s">
        <v>156</v>
      </c>
      <c r="AY104" s="20" t="s">
        <v>148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20" t="s">
        <v>156</v>
      </c>
      <c r="BK104" s="178">
        <f>ROUND(I104*H104,2)</f>
        <v>0</v>
      </c>
      <c r="BL104" s="20" t="s">
        <v>2870</v>
      </c>
      <c r="BM104" s="177" t="s">
        <v>2882</v>
      </c>
    </row>
    <row r="105" s="2" customFormat="1">
      <c r="A105" s="39"/>
      <c r="B105" s="40"/>
      <c r="C105" s="39"/>
      <c r="D105" s="179" t="s">
        <v>158</v>
      </c>
      <c r="E105" s="39"/>
      <c r="F105" s="180" t="s">
        <v>2881</v>
      </c>
      <c r="G105" s="39"/>
      <c r="H105" s="39"/>
      <c r="I105" s="181"/>
      <c r="J105" s="39"/>
      <c r="K105" s="39"/>
      <c r="L105" s="40"/>
      <c r="M105" s="182"/>
      <c r="N105" s="183"/>
      <c r="O105" s="73"/>
      <c r="P105" s="73"/>
      <c r="Q105" s="73"/>
      <c r="R105" s="73"/>
      <c r="S105" s="73"/>
      <c r="T105" s="74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20" t="s">
        <v>158</v>
      </c>
      <c r="AU105" s="20" t="s">
        <v>156</v>
      </c>
    </row>
    <row r="106" s="2" customFormat="1">
      <c r="A106" s="39"/>
      <c r="B106" s="40"/>
      <c r="C106" s="39"/>
      <c r="D106" s="179" t="s">
        <v>2233</v>
      </c>
      <c r="E106" s="39"/>
      <c r="F106" s="230" t="s">
        <v>2883</v>
      </c>
      <c r="G106" s="39"/>
      <c r="H106" s="39"/>
      <c r="I106" s="181"/>
      <c r="J106" s="39"/>
      <c r="K106" s="39"/>
      <c r="L106" s="40"/>
      <c r="M106" s="223"/>
      <c r="N106" s="224"/>
      <c r="O106" s="225"/>
      <c r="P106" s="225"/>
      <c r="Q106" s="225"/>
      <c r="R106" s="225"/>
      <c r="S106" s="225"/>
      <c r="T106" s="22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20" t="s">
        <v>2233</v>
      </c>
      <c r="AU106" s="20" t="s">
        <v>156</v>
      </c>
    </row>
    <row r="107" s="2" customFormat="1" ht="6.96" customHeight="1">
      <c r="A107" s="39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40"/>
      <c r="M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</sheetData>
  <autoFilter ref="C81:K106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31" customWidth="1"/>
    <col min="2" max="2" width="1.667969" style="231" customWidth="1"/>
    <col min="3" max="4" width="5" style="231" customWidth="1"/>
    <col min="5" max="5" width="11.66016" style="231" customWidth="1"/>
    <col min="6" max="6" width="9.160156" style="231" customWidth="1"/>
    <col min="7" max="7" width="5" style="231" customWidth="1"/>
    <col min="8" max="8" width="77.83203" style="231" customWidth="1"/>
    <col min="9" max="10" width="20" style="231" customWidth="1"/>
    <col min="11" max="11" width="1.667969" style="231" customWidth="1"/>
  </cols>
  <sheetData>
    <row r="1" s="1" customFormat="1" ht="37.5" customHeight="1"/>
    <row r="2" s="1" customFormat="1" ht="7.5" customHeight="1">
      <c r="B2" s="232"/>
      <c r="C2" s="233"/>
      <c r="D2" s="233"/>
      <c r="E2" s="233"/>
      <c r="F2" s="233"/>
      <c r="G2" s="233"/>
      <c r="H2" s="233"/>
      <c r="I2" s="233"/>
      <c r="J2" s="233"/>
      <c r="K2" s="234"/>
    </row>
    <row r="3" s="16" customFormat="1" ht="45" customHeight="1">
      <c r="B3" s="235"/>
      <c r="C3" s="236" t="s">
        <v>2884</v>
      </c>
      <c r="D3" s="236"/>
      <c r="E3" s="236"/>
      <c r="F3" s="236"/>
      <c r="G3" s="236"/>
      <c r="H3" s="236"/>
      <c r="I3" s="236"/>
      <c r="J3" s="236"/>
      <c r="K3" s="237"/>
    </row>
    <row r="4" s="1" customFormat="1" ht="25.5" customHeight="1">
      <c r="B4" s="238"/>
      <c r="C4" s="239" t="s">
        <v>2885</v>
      </c>
      <c r="D4" s="239"/>
      <c r="E4" s="239"/>
      <c r="F4" s="239"/>
      <c r="G4" s="239"/>
      <c r="H4" s="239"/>
      <c r="I4" s="239"/>
      <c r="J4" s="239"/>
      <c r="K4" s="240"/>
    </row>
    <row r="5" s="1" customFormat="1" ht="5.25" customHeight="1">
      <c r="B5" s="238"/>
      <c r="C5" s="241"/>
      <c r="D5" s="241"/>
      <c r="E5" s="241"/>
      <c r="F5" s="241"/>
      <c r="G5" s="241"/>
      <c r="H5" s="241"/>
      <c r="I5" s="241"/>
      <c r="J5" s="241"/>
      <c r="K5" s="240"/>
    </row>
    <row r="6" s="1" customFormat="1" ht="15" customHeight="1">
      <c r="B6" s="238"/>
      <c r="C6" s="242" t="s">
        <v>2886</v>
      </c>
      <c r="D6" s="242"/>
      <c r="E6" s="242"/>
      <c r="F6" s="242"/>
      <c r="G6" s="242"/>
      <c r="H6" s="242"/>
      <c r="I6" s="242"/>
      <c r="J6" s="242"/>
      <c r="K6" s="240"/>
    </row>
    <row r="7" s="1" customFormat="1" ht="15" customHeight="1">
      <c r="B7" s="243"/>
      <c r="C7" s="242" t="s">
        <v>2887</v>
      </c>
      <c r="D7" s="242"/>
      <c r="E7" s="242"/>
      <c r="F7" s="242"/>
      <c r="G7" s="242"/>
      <c r="H7" s="242"/>
      <c r="I7" s="242"/>
      <c r="J7" s="242"/>
      <c r="K7" s="240"/>
    </row>
    <row r="8" s="1" customFormat="1" ht="12.75" customHeight="1">
      <c r="B8" s="243"/>
      <c r="C8" s="242"/>
      <c r="D8" s="242"/>
      <c r="E8" s="242"/>
      <c r="F8" s="242"/>
      <c r="G8" s="242"/>
      <c r="H8" s="242"/>
      <c r="I8" s="242"/>
      <c r="J8" s="242"/>
      <c r="K8" s="240"/>
    </row>
    <row r="9" s="1" customFormat="1" ht="15" customHeight="1">
      <c r="B9" s="243"/>
      <c r="C9" s="242" t="s">
        <v>2888</v>
      </c>
      <c r="D9" s="242"/>
      <c r="E9" s="242"/>
      <c r="F9" s="242"/>
      <c r="G9" s="242"/>
      <c r="H9" s="242"/>
      <c r="I9" s="242"/>
      <c r="J9" s="242"/>
      <c r="K9" s="240"/>
    </row>
    <row r="10" s="1" customFormat="1" ht="15" customHeight="1">
      <c r="B10" s="243"/>
      <c r="C10" s="242"/>
      <c r="D10" s="242" t="s">
        <v>2889</v>
      </c>
      <c r="E10" s="242"/>
      <c r="F10" s="242"/>
      <c r="G10" s="242"/>
      <c r="H10" s="242"/>
      <c r="I10" s="242"/>
      <c r="J10" s="242"/>
      <c r="K10" s="240"/>
    </row>
    <row r="11" s="1" customFormat="1" ht="15" customHeight="1">
      <c r="B11" s="243"/>
      <c r="C11" s="244"/>
      <c r="D11" s="242" t="s">
        <v>2890</v>
      </c>
      <c r="E11" s="242"/>
      <c r="F11" s="242"/>
      <c r="G11" s="242"/>
      <c r="H11" s="242"/>
      <c r="I11" s="242"/>
      <c r="J11" s="242"/>
      <c r="K11" s="240"/>
    </row>
    <row r="12" s="1" customFormat="1" ht="15" customHeight="1">
      <c r="B12" s="243"/>
      <c r="C12" s="244"/>
      <c r="D12" s="242"/>
      <c r="E12" s="242"/>
      <c r="F12" s="242"/>
      <c r="G12" s="242"/>
      <c r="H12" s="242"/>
      <c r="I12" s="242"/>
      <c r="J12" s="242"/>
      <c r="K12" s="240"/>
    </row>
    <row r="13" s="1" customFormat="1" ht="15" customHeight="1">
      <c r="B13" s="243"/>
      <c r="C13" s="244"/>
      <c r="D13" s="245" t="s">
        <v>2891</v>
      </c>
      <c r="E13" s="242"/>
      <c r="F13" s="242"/>
      <c r="G13" s="242"/>
      <c r="H13" s="242"/>
      <c r="I13" s="242"/>
      <c r="J13" s="242"/>
      <c r="K13" s="240"/>
    </row>
    <row r="14" s="1" customFormat="1" ht="12.75" customHeight="1">
      <c r="B14" s="243"/>
      <c r="C14" s="244"/>
      <c r="D14" s="244"/>
      <c r="E14" s="244"/>
      <c r="F14" s="244"/>
      <c r="G14" s="244"/>
      <c r="H14" s="244"/>
      <c r="I14" s="244"/>
      <c r="J14" s="244"/>
      <c r="K14" s="240"/>
    </row>
    <row r="15" s="1" customFormat="1" ht="15" customHeight="1">
      <c r="B15" s="243"/>
      <c r="C15" s="244"/>
      <c r="D15" s="242" t="s">
        <v>2892</v>
      </c>
      <c r="E15" s="242"/>
      <c r="F15" s="242"/>
      <c r="G15" s="242"/>
      <c r="H15" s="242"/>
      <c r="I15" s="242"/>
      <c r="J15" s="242"/>
      <c r="K15" s="240"/>
    </row>
    <row r="16" s="1" customFormat="1" ht="15" customHeight="1">
      <c r="B16" s="243"/>
      <c r="C16" s="244"/>
      <c r="D16" s="242" t="s">
        <v>2893</v>
      </c>
      <c r="E16" s="242"/>
      <c r="F16" s="242"/>
      <c r="G16" s="242"/>
      <c r="H16" s="242"/>
      <c r="I16" s="242"/>
      <c r="J16" s="242"/>
      <c r="K16" s="240"/>
    </row>
    <row r="17" s="1" customFormat="1" ht="15" customHeight="1">
      <c r="B17" s="243"/>
      <c r="C17" s="244"/>
      <c r="D17" s="242" t="s">
        <v>2894</v>
      </c>
      <c r="E17" s="242"/>
      <c r="F17" s="242"/>
      <c r="G17" s="242"/>
      <c r="H17" s="242"/>
      <c r="I17" s="242"/>
      <c r="J17" s="242"/>
      <c r="K17" s="240"/>
    </row>
    <row r="18" s="1" customFormat="1" ht="15" customHeight="1">
      <c r="B18" s="243"/>
      <c r="C18" s="244"/>
      <c r="D18" s="244"/>
      <c r="E18" s="246" t="s">
        <v>83</v>
      </c>
      <c r="F18" s="242" t="s">
        <v>2895</v>
      </c>
      <c r="G18" s="242"/>
      <c r="H18" s="242"/>
      <c r="I18" s="242"/>
      <c r="J18" s="242"/>
      <c r="K18" s="240"/>
    </row>
    <row r="19" s="1" customFormat="1" ht="15" customHeight="1">
      <c r="B19" s="243"/>
      <c r="C19" s="244"/>
      <c r="D19" s="244"/>
      <c r="E19" s="246" t="s">
        <v>2896</v>
      </c>
      <c r="F19" s="242" t="s">
        <v>2897</v>
      </c>
      <c r="G19" s="242"/>
      <c r="H19" s="242"/>
      <c r="I19" s="242"/>
      <c r="J19" s="242"/>
      <c r="K19" s="240"/>
    </row>
    <row r="20" s="1" customFormat="1" ht="15" customHeight="1">
      <c r="B20" s="243"/>
      <c r="C20" s="244"/>
      <c r="D20" s="244"/>
      <c r="E20" s="246" t="s">
        <v>2898</v>
      </c>
      <c r="F20" s="242" t="s">
        <v>2899</v>
      </c>
      <c r="G20" s="242"/>
      <c r="H20" s="242"/>
      <c r="I20" s="242"/>
      <c r="J20" s="242"/>
      <c r="K20" s="240"/>
    </row>
    <row r="21" s="1" customFormat="1" ht="15" customHeight="1">
      <c r="B21" s="243"/>
      <c r="C21" s="244"/>
      <c r="D21" s="244"/>
      <c r="E21" s="246" t="s">
        <v>2900</v>
      </c>
      <c r="F21" s="242" t="s">
        <v>2901</v>
      </c>
      <c r="G21" s="242"/>
      <c r="H21" s="242"/>
      <c r="I21" s="242"/>
      <c r="J21" s="242"/>
      <c r="K21" s="240"/>
    </row>
    <row r="22" s="1" customFormat="1" ht="15" customHeight="1">
      <c r="B22" s="243"/>
      <c r="C22" s="244"/>
      <c r="D22" s="244"/>
      <c r="E22" s="246" t="s">
        <v>2902</v>
      </c>
      <c r="F22" s="242" t="s">
        <v>2903</v>
      </c>
      <c r="G22" s="242"/>
      <c r="H22" s="242"/>
      <c r="I22" s="242"/>
      <c r="J22" s="242"/>
      <c r="K22" s="240"/>
    </row>
    <row r="23" s="1" customFormat="1" ht="15" customHeight="1">
      <c r="B23" s="243"/>
      <c r="C23" s="244"/>
      <c r="D23" s="244"/>
      <c r="E23" s="246" t="s">
        <v>2904</v>
      </c>
      <c r="F23" s="242" t="s">
        <v>2905</v>
      </c>
      <c r="G23" s="242"/>
      <c r="H23" s="242"/>
      <c r="I23" s="242"/>
      <c r="J23" s="242"/>
      <c r="K23" s="240"/>
    </row>
    <row r="24" s="1" customFormat="1" ht="12.75" customHeight="1">
      <c r="B24" s="243"/>
      <c r="C24" s="244"/>
      <c r="D24" s="244"/>
      <c r="E24" s="244"/>
      <c r="F24" s="244"/>
      <c r="G24" s="244"/>
      <c r="H24" s="244"/>
      <c r="I24" s="244"/>
      <c r="J24" s="244"/>
      <c r="K24" s="240"/>
    </row>
    <row r="25" s="1" customFormat="1" ht="15" customHeight="1">
      <c r="B25" s="243"/>
      <c r="C25" s="242" t="s">
        <v>2906</v>
      </c>
      <c r="D25" s="242"/>
      <c r="E25" s="242"/>
      <c r="F25" s="242"/>
      <c r="G25" s="242"/>
      <c r="H25" s="242"/>
      <c r="I25" s="242"/>
      <c r="J25" s="242"/>
      <c r="K25" s="240"/>
    </row>
    <row r="26" s="1" customFormat="1" ht="15" customHeight="1">
      <c r="B26" s="243"/>
      <c r="C26" s="242" t="s">
        <v>2907</v>
      </c>
      <c r="D26" s="242"/>
      <c r="E26" s="242"/>
      <c r="F26" s="242"/>
      <c r="G26" s="242"/>
      <c r="H26" s="242"/>
      <c r="I26" s="242"/>
      <c r="J26" s="242"/>
      <c r="K26" s="240"/>
    </row>
    <row r="27" s="1" customFormat="1" ht="15" customHeight="1">
      <c r="B27" s="243"/>
      <c r="C27" s="242"/>
      <c r="D27" s="242" t="s">
        <v>2908</v>
      </c>
      <c r="E27" s="242"/>
      <c r="F27" s="242"/>
      <c r="G27" s="242"/>
      <c r="H27" s="242"/>
      <c r="I27" s="242"/>
      <c r="J27" s="242"/>
      <c r="K27" s="240"/>
    </row>
    <row r="28" s="1" customFormat="1" ht="15" customHeight="1">
      <c r="B28" s="243"/>
      <c r="C28" s="244"/>
      <c r="D28" s="242" t="s">
        <v>2909</v>
      </c>
      <c r="E28" s="242"/>
      <c r="F28" s="242"/>
      <c r="G28" s="242"/>
      <c r="H28" s="242"/>
      <c r="I28" s="242"/>
      <c r="J28" s="242"/>
      <c r="K28" s="240"/>
    </row>
    <row r="29" s="1" customFormat="1" ht="12.75" customHeight="1">
      <c r="B29" s="243"/>
      <c r="C29" s="244"/>
      <c r="D29" s="244"/>
      <c r="E29" s="244"/>
      <c r="F29" s="244"/>
      <c r="G29" s="244"/>
      <c r="H29" s="244"/>
      <c r="I29" s="244"/>
      <c r="J29" s="244"/>
      <c r="K29" s="240"/>
    </row>
    <row r="30" s="1" customFormat="1" ht="15" customHeight="1">
      <c r="B30" s="243"/>
      <c r="C30" s="244"/>
      <c r="D30" s="242" t="s">
        <v>2910</v>
      </c>
      <c r="E30" s="242"/>
      <c r="F30" s="242"/>
      <c r="G30" s="242"/>
      <c r="H30" s="242"/>
      <c r="I30" s="242"/>
      <c r="J30" s="242"/>
      <c r="K30" s="240"/>
    </row>
    <row r="31" s="1" customFormat="1" ht="15" customHeight="1">
      <c r="B31" s="243"/>
      <c r="C31" s="244"/>
      <c r="D31" s="242" t="s">
        <v>2911</v>
      </c>
      <c r="E31" s="242"/>
      <c r="F31" s="242"/>
      <c r="G31" s="242"/>
      <c r="H31" s="242"/>
      <c r="I31" s="242"/>
      <c r="J31" s="242"/>
      <c r="K31" s="240"/>
    </row>
    <row r="32" s="1" customFormat="1" ht="12.75" customHeight="1">
      <c r="B32" s="243"/>
      <c r="C32" s="244"/>
      <c r="D32" s="244"/>
      <c r="E32" s="244"/>
      <c r="F32" s="244"/>
      <c r="G32" s="244"/>
      <c r="H32" s="244"/>
      <c r="I32" s="244"/>
      <c r="J32" s="244"/>
      <c r="K32" s="240"/>
    </row>
    <row r="33" s="1" customFormat="1" ht="15" customHeight="1">
      <c r="B33" s="243"/>
      <c r="C33" s="244"/>
      <c r="D33" s="242" t="s">
        <v>2912</v>
      </c>
      <c r="E33" s="242"/>
      <c r="F33" s="242"/>
      <c r="G33" s="242"/>
      <c r="H33" s="242"/>
      <c r="I33" s="242"/>
      <c r="J33" s="242"/>
      <c r="K33" s="240"/>
    </row>
    <row r="34" s="1" customFormat="1" ht="15" customHeight="1">
      <c r="B34" s="243"/>
      <c r="C34" s="244"/>
      <c r="D34" s="242" t="s">
        <v>2913</v>
      </c>
      <c r="E34" s="242"/>
      <c r="F34" s="242"/>
      <c r="G34" s="242"/>
      <c r="H34" s="242"/>
      <c r="I34" s="242"/>
      <c r="J34" s="242"/>
      <c r="K34" s="240"/>
    </row>
    <row r="35" s="1" customFormat="1" ht="15" customHeight="1">
      <c r="B35" s="243"/>
      <c r="C35" s="244"/>
      <c r="D35" s="242" t="s">
        <v>2914</v>
      </c>
      <c r="E35" s="242"/>
      <c r="F35" s="242"/>
      <c r="G35" s="242"/>
      <c r="H35" s="242"/>
      <c r="I35" s="242"/>
      <c r="J35" s="242"/>
      <c r="K35" s="240"/>
    </row>
    <row r="36" s="1" customFormat="1" ht="15" customHeight="1">
      <c r="B36" s="243"/>
      <c r="C36" s="244"/>
      <c r="D36" s="242"/>
      <c r="E36" s="245" t="s">
        <v>134</v>
      </c>
      <c r="F36" s="242"/>
      <c r="G36" s="242" t="s">
        <v>2915</v>
      </c>
      <c r="H36" s="242"/>
      <c r="I36" s="242"/>
      <c r="J36" s="242"/>
      <c r="K36" s="240"/>
    </row>
    <row r="37" s="1" customFormat="1" ht="30.75" customHeight="1">
      <c r="B37" s="243"/>
      <c r="C37" s="244"/>
      <c r="D37" s="242"/>
      <c r="E37" s="245" t="s">
        <v>2916</v>
      </c>
      <c r="F37" s="242"/>
      <c r="G37" s="242" t="s">
        <v>2917</v>
      </c>
      <c r="H37" s="242"/>
      <c r="I37" s="242"/>
      <c r="J37" s="242"/>
      <c r="K37" s="240"/>
    </row>
    <row r="38" s="1" customFormat="1" ht="15" customHeight="1">
      <c r="B38" s="243"/>
      <c r="C38" s="244"/>
      <c r="D38" s="242"/>
      <c r="E38" s="245" t="s">
        <v>57</v>
      </c>
      <c r="F38" s="242"/>
      <c r="G38" s="242" t="s">
        <v>2918</v>
      </c>
      <c r="H38" s="242"/>
      <c r="I38" s="242"/>
      <c r="J38" s="242"/>
      <c r="K38" s="240"/>
    </row>
    <row r="39" s="1" customFormat="1" ht="15" customHeight="1">
      <c r="B39" s="243"/>
      <c r="C39" s="244"/>
      <c r="D39" s="242"/>
      <c r="E39" s="245" t="s">
        <v>58</v>
      </c>
      <c r="F39" s="242"/>
      <c r="G39" s="242" t="s">
        <v>2919</v>
      </c>
      <c r="H39" s="242"/>
      <c r="I39" s="242"/>
      <c r="J39" s="242"/>
      <c r="K39" s="240"/>
    </row>
    <row r="40" s="1" customFormat="1" ht="15" customHeight="1">
      <c r="B40" s="243"/>
      <c r="C40" s="244"/>
      <c r="D40" s="242"/>
      <c r="E40" s="245" t="s">
        <v>135</v>
      </c>
      <c r="F40" s="242"/>
      <c r="G40" s="242" t="s">
        <v>2920</v>
      </c>
      <c r="H40" s="242"/>
      <c r="I40" s="242"/>
      <c r="J40" s="242"/>
      <c r="K40" s="240"/>
    </row>
    <row r="41" s="1" customFormat="1" ht="15" customHeight="1">
      <c r="B41" s="243"/>
      <c r="C41" s="244"/>
      <c r="D41" s="242"/>
      <c r="E41" s="245" t="s">
        <v>136</v>
      </c>
      <c r="F41" s="242"/>
      <c r="G41" s="242" t="s">
        <v>2921</v>
      </c>
      <c r="H41" s="242"/>
      <c r="I41" s="242"/>
      <c r="J41" s="242"/>
      <c r="K41" s="240"/>
    </row>
    <row r="42" s="1" customFormat="1" ht="15" customHeight="1">
      <c r="B42" s="243"/>
      <c r="C42" s="244"/>
      <c r="D42" s="242"/>
      <c r="E42" s="245" t="s">
        <v>2922</v>
      </c>
      <c r="F42" s="242"/>
      <c r="G42" s="242" t="s">
        <v>2923</v>
      </c>
      <c r="H42" s="242"/>
      <c r="I42" s="242"/>
      <c r="J42" s="242"/>
      <c r="K42" s="240"/>
    </row>
    <row r="43" s="1" customFormat="1" ht="15" customHeight="1">
      <c r="B43" s="243"/>
      <c r="C43" s="244"/>
      <c r="D43" s="242"/>
      <c r="E43" s="245"/>
      <c r="F43" s="242"/>
      <c r="G43" s="242" t="s">
        <v>2924</v>
      </c>
      <c r="H43" s="242"/>
      <c r="I43" s="242"/>
      <c r="J43" s="242"/>
      <c r="K43" s="240"/>
    </row>
    <row r="44" s="1" customFormat="1" ht="15" customHeight="1">
      <c r="B44" s="243"/>
      <c r="C44" s="244"/>
      <c r="D44" s="242"/>
      <c r="E44" s="245" t="s">
        <v>2925</v>
      </c>
      <c r="F44" s="242"/>
      <c r="G44" s="242" t="s">
        <v>2926</v>
      </c>
      <c r="H44" s="242"/>
      <c r="I44" s="242"/>
      <c r="J44" s="242"/>
      <c r="K44" s="240"/>
    </row>
    <row r="45" s="1" customFormat="1" ht="15" customHeight="1">
      <c r="B45" s="243"/>
      <c r="C45" s="244"/>
      <c r="D45" s="242"/>
      <c r="E45" s="245" t="s">
        <v>138</v>
      </c>
      <c r="F45" s="242"/>
      <c r="G45" s="242" t="s">
        <v>2927</v>
      </c>
      <c r="H45" s="242"/>
      <c r="I45" s="242"/>
      <c r="J45" s="242"/>
      <c r="K45" s="240"/>
    </row>
    <row r="46" s="1" customFormat="1" ht="12.75" customHeight="1">
      <c r="B46" s="243"/>
      <c r="C46" s="244"/>
      <c r="D46" s="242"/>
      <c r="E46" s="242"/>
      <c r="F46" s="242"/>
      <c r="G46" s="242"/>
      <c r="H46" s="242"/>
      <c r="I46" s="242"/>
      <c r="J46" s="242"/>
      <c r="K46" s="240"/>
    </row>
    <row r="47" s="1" customFormat="1" ht="15" customHeight="1">
      <c r="B47" s="243"/>
      <c r="C47" s="244"/>
      <c r="D47" s="242" t="s">
        <v>2928</v>
      </c>
      <c r="E47" s="242"/>
      <c r="F47" s="242"/>
      <c r="G47" s="242"/>
      <c r="H47" s="242"/>
      <c r="I47" s="242"/>
      <c r="J47" s="242"/>
      <c r="K47" s="240"/>
    </row>
    <row r="48" s="1" customFormat="1" ht="15" customHeight="1">
      <c r="B48" s="243"/>
      <c r="C48" s="244"/>
      <c r="D48" s="244"/>
      <c r="E48" s="242" t="s">
        <v>2929</v>
      </c>
      <c r="F48" s="242"/>
      <c r="G48" s="242"/>
      <c r="H48" s="242"/>
      <c r="I48" s="242"/>
      <c r="J48" s="242"/>
      <c r="K48" s="240"/>
    </row>
    <row r="49" s="1" customFormat="1" ht="15" customHeight="1">
      <c r="B49" s="243"/>
      <c r="C49" s="244"/>
      <c r="D49" s="244"/>
      <c r="E49" s="242" t="s">
        <v>2930</v>
      </c>
      <c r="F49" s="242"/>
      <c r="G49" s="242"/>
      <c r="H49" s="242"/>
      <c r="I49" s="242"/>
      <c r="J49" s="242"/>
      <c r="K49" s="240"/>
    </row>
    <row r="50" s="1" customFormat="1" ht="15" customHeight="1">
      <c r="B50" s="243"/>
      <c r="C50" s="244"/>
      <c r="D50" s="244"/>
      <c r="E50" s="242" t="s">
        <v>2931</v>
      </c>
      <c r="F50" s="242"/>
      <c r="G50" s="242"/>
      <c r="H50" s="242"/>
      <c r="I50" s="242"/>
      <c r="J50" s="242"/>
      <c r="K50" s="240"/>
    </row>
    <row r="51" s="1" customFormat="1" ht="15" customHeight="1">
      <c r="B51" s="243"/>
      <c r="C51" s="244"/>
      <c r="D51" s="242" t="s">
        <v>2932</v>
      </c>
      <c r="E51" s="242"/>
      <c r="F51" s="242"/>
      <c r="G51" s="242"/>
      <c r="H51" s="242"/>
      <c r="I51" s="242"/>
      <c r="J51" s="242"/>
      <c r="K51" s="240"/>
    </row>
    <row r="52" s="1" customFormat="1" ht="25.5" customHeight="1">
      <c r="B52" s="238"/>
      <c r="C52" s="239" t="s">
        <v>2933</v>
      </c>
      <c r="D52" s="239"/>
      <c r="E52" s="239"/>
      <c r="F52" s="239"/>
      <c r="G52" s="239"/>
      <c r="H52" s="239"/>
      <c r="I52" s="239"/>
      <c r="J52" s="239"/>
      <c r="K52" s="240"/>
    </row>
    <row r="53" s="1" customFormat="1" ht="5.25" customHeight="1">
      <c r="B53" s="238"/>
      <c r="C53" s="241"/>
      <c r="D53" s="241"/>
      <c r="E53" s="241"/>
      <c r="F53" s="241"/>
      <c r="G53" s="241"/>
      <c r="H53" s="241"/>
      <c r="I53" s="241"/>
      <c r="J53" s="241"/>
      <c r="K53" s="240"/>
    </row>
    <row r="54" s="1" customFormat="1" ht="15" customHeight="1">
      <c r="B54" s="238"/>
      <c r="C54" s="242" t="s">
        <v>2934</v>
      </c>
      <c r="D54" s="242"/>
      <c r="E54" s="242"/>
      <c r="F54" s="242"/>
      <c r="G54" s="242"/>
      <c r="H54" s="242"/>
      <c r="I54" s="242"/>
      <c r="J54" s="242"/>
      <c r="K54" s="240"/>
    </row>
    <row r="55" s="1" customFormat="1" ht="15" customHeight="1">
      <c r="B55" s="238"/>
      <c r="C55" s="242" t="s">
        <v>2935</v>
      </c>
      <c r="D55" s="242"/>
      <c r="E55" s="242"/>
      <c r="F55" s="242"/>
      <c r="G55" s="242"/>
      <c r="H55" s="242"/>
      <c r="I55" s="242"/>
      <c r="J55" s="242"/>
      <c r="K55" s="240"/>
    </row>
    <row r="56" s="1" customFormat="1" ht="12.75" customHeight="1">
      <c r="B56" s="238"/>
      <c r="C56" s="242"/>
      <c r="D56" s="242"/>
      <c r="E56" s="242"/>
      <c r="F56" s="242"/>
      <c r="G56" s="242"/>
      <c r="H56" s="242"/>
      <c r="I56" s="242"/>
      <c r="J56" s="242"/>
      <c r="K56" s="240"/>
    </row>
    <row r="57" s="1" customFormat="1" ht="15" customHeight="1">
      <c r="B57" s="238"/>
      <c r="C57" s="242" t="s">
        <v>2936</v>
      </c>
      <c r="D57" s="242"/>
      <c r="E57" s="242"/>
      <c r="F57" s="242"/>
      <c r="G57" s="242"/>
      <c r="H57" s="242"/>
      <c r="I57" s="242"/>
      <c r="J57" s="242"/>
      <c r="K57" s="240"/>
    </row>
    <row r="58" s="1" customFormat="1" ht="15" customHeight="1">
      <c r="B58" s="238"/>
      <c r="C58" s="244"/>
      <c r="D58" s="242" t="s">
        <v>2937</v>
      </c>
      <c r="E58" s="242"/>
      <c r="F58" s="242"/>
      <c r="G58" s="242"/>
      <c r="H58" s="242"/>
      <c r="I58" s="242"/>
      <c r="J58" s="242"/>
      <c r="K58" s="240"/>
    </row>
    <row r="59" s="1" customFormat="1" ht="15" customHeight="1">
      <c r="B59" s="238"/>
      <c r="C59" s="244"/>
      <c r="D59" s="242" t="s">
        <v>2938</v>
      </c>
      <c r="E59" s="242"/>
      <c r="F59" s="242"/>
      <c r="G59" s="242"/>
      <c r="H59" s="242"/>
      <c r="I59" s="242"/>
      <c r="J59" s="242"/>
      <c r="K59" s="240"/>
    </row>
    <row r="60" s="1" customFormat="1" ht="15" customHeight="1">
      <c r="B60" s="238"/>
      <c r="C60" s="244"/>
      <c r="D60" s="242" t="s">
        <v>2939</v>
      </c>
      <c r="E60" s="242"/>
      <c r="F60" s="242"/>
      <c r="G60" s="242"/>
      <c r="H60" s="242"/>
      <c r="I60" s="242"/>
      <c r="J60" s="242"/>
      <c r="K60" s="240"/>
    </row>
    <row r="61" s="1" customFormat="1" ht="15" customHeight="1">
      <c r="B61" s="238"/>
      <c r="C61" s="244"/>
      <c r="D61" s="242" t="s">
        <v>2940</v>
      </c>
      <c r="E61" s="242"/>
      <c r="F61" s="242"/>
      <c r="G61" s="242"/>
      <c r="H61" s="242"/>
      <c r="I61" s="242"/>
      <c r="J61" s="242"/>
      <c r="K61" s="240"/>
    </row>
    <row r="62" s="1" customFormat="1" ht="15" customHeight="1">
      <c r="B62" s="238"/>
      <c r="C62" s="244"/>
      <c r="D62" s="247" t="s">
        <v>2941</v>
      </c>
      <c r="E62" s="247"/>
      <c r="F62" s="247"/>
      <c r="G62" s="247"/>
      <c r="H62" s="247"/>
      <c r="I62" s="247"/>
      <c r="J62" s="247"/>
      <c r="K62" s="240"/>
    </row>
    <row r="63" s="1" customFormat="1" ht="15" customHeight="1">
      <c r="B63" s="238"/>
      <c r="C63" s="244"/>
      <c r="D63" s="242" t="s">
        <v>2942</v>
      </c>
      <c r="E63" s="242"/>
      <c r="F63" s="242"/>
      <c r="G63" s="242"/>
      <c r="H63" s="242"/>
      <c r="I63" s="242"/>
      <c r="J63" s="242"/>
      <c r="K63" s="240"/>
    </row>
    <row r="64" s="1" customFormat="1" ht="12.75" customHeight="1">
      <c r="B64" s="238"/>
      <c r="C64" s="244"/>
      <c r="D64" s="244"/>
      <c r="E64" s="248"/>
      <c r="F64" s="244"/>
      <c r="G64" s="244"/>
      <c r="H64" s="244"/>
      <c r="I64" s="244"/>
      <c r="J64" s="244"/>
      <c r="K64" s="240"/>
    </row>
    <row r="65" s="1" customFormat="1" ht="15" customHeight="1">
      <c r="B65" s="238"/>
      <c r="C65" s="244"/>
      <c r="D65" s="242" t="s">
        <v>2943</v>
      </c>
      <c r="E65" s="242"/>
      <c r="F65" s="242"/>
      <c r="G65" s="242"/>
      <c r="H65" s="242"/>
      <c r="I65" s="242"/>
      <c r="J65" s="242"/>
      <c r="K65" s="240"/>
    </row>
    <row r="66" s="1" customFormat="1" ht="15" customHeight="1">
      <c r="B66" s="238"/>
      <c r="C66" s="244"/>
      <c r="D66" s="247" t="s">
        <v>2944</v>
      </c>
      <c r="E66" s="247"/>
      <c r="F66" s="247"/>
      <c r="G66" s="247"/>
      <c r="H66" s="247"/>
      <c r="I66" s="247"/>
      <c r="J66" s="247"/>
      <c r="K66" s="240"/>
    </row>
    <row r="67" s="1" customFormat="1" ht="15" customHeight="1">
      <c r="B67" s="238"/>
      <c r="C67" s="244"/>
      <c r="D67" s="242" t="s">
        <v>2945</v>
      </c>
      <c r="E67" s="242"/>
      <c r="F67" s="242"/>
      <c r="G67" s="242"/>
      <c r="H67" s="242"/>
      <c r="I67" s="242"/>
      <c r="J67" s="242"/>
      <c r="K67" s="240"/>
    </row>
    <row r="68" s="1" customFormat="1" ht="15" customHeight="1">
      <c r="B68" s="238"/>
      <c r="C68" s="244"/>
      <c r="D68" s="242" t="s">
        <v>2946</v>
      </c>
      <c r="E68" s="242"/>
      <c r="F68" s="242"/>
      <c r="G68" s="242"/>
      <c r="H68" s="242"/>
      <c r="I68" s="242"/>
      <c r="J68" s="242"/>
      <c r="K68" s="240"/>
    </row>
    <row r="69" s="1" customFormat="1" ht="15" customHeight="1">
      <c r="B69" s="238"/>
      <c r="C69" s="244"/>
      <c r="D69" s="242" t="s">
        <v>2947</v>
      </c>
      <c r="E69" s="242"/>
      <c r="F69" s="242"/>
      <c r="G69" s="242"/>
      <c r="H69" s="242"/>
      <c r="I69" s="242"/>
      <c r="J69" s="242"/>
      <c r="K69" s="240"/>
    </row>
    <row r="70" s="1" customFormat="1" ht="15" customHeight="1">
      <c r="B70" s="238"/>
      <c r="C70" s="244"/>
      <c r="D70" s="242" t="s">
        <v>2948</v>
      </c>
      <c r="E70" s="242"/>
      <c r="F70" s="242"/>
      <c r="G70" s="242"/>
      <c r="H70" s="242"/>
      <c r="I70" s="242"/>
      <c r="J70" s="242"/>
      <c r="K70" s="240"/>
    </row>
    <row r="71" s="1" customFormat="1" ht="12.75" customHeight="1">
      <c r="B71" s="249"/>
      <c r="C71" s="250"/>
      <c r="D71" s="250"/>
      <c r="E71" s="250"/>
      <c r="F71" s="250"/>
      <c r="G71" s="250"/>
      <c r="H71" s="250"/>
      <c r="I71" s="250"/>
      <c r="J71" s="250"/>
      <c r="K71" s="251"/>
    </row>
    <row r="72" s="1" customFormat="1" ht="18.75" customHeight="1">
      <c r="B72" s="252"/>
      <c r="C72" s="252"/>
      <c r="D72" s="252"/>
      <c r="E72" s="252"/>
      <c r="F72" s="252"/>
      <c r="G72" s="252"/>
      <c r="H72" s="252"/>
      <c r="I72" s="252"/>
      <c r="J72" s="252"/>
      <c r="K72" s="253"/>
    </row>
    <row r="73" s="1" customFormat="1" ht="18.75" customHeight="1">
      <c r="B73" s="253"/>
      <c r="C73" s="253"/>
      <c r="D73" s="253"/>
      <c r="E73" s="253"/>
      <c r="F73" s="253"/>
      <c r="G73" s="253"/>
      <c r="H73" s="253"/>
      <c r="I73" s="253"/>
      <c r="J73" s="253"/>
      <c r="K73" s="253"/>
    </row>
    <row r="74" s="1" customFormat="1" ht="7.5" customHeight="1">
      <c r="B74" s="254"/>
      <c r="C74" s="255"/>
      <c r="D74" s="255"/>
      <c r="E74" s="255"/>
      <c r="F74" s="255"/>
      <c r="G74" s="255"/>
      <c r="H74" s="255"/>
      <c r="I74" s="255"/>
      <c r="J74" s="255"/>
      <c r="K74" s="256"/>
    </row>
    <row r="75" s="1" customFormat="1" ht="45" customHeight="1">
      <c r="B75" s="257"/>
      <c r="C75" s="258" t="s">
        <v>2949</v>
      </c>
      <c r="D75" s="258"/>
      <c r="E75" s="258"/>
      <c r="F75" s="258"/>
      <c r="G75" s="258"/>
      <c r="H75" s="258"/>
      <c r="I75" s="258"/>
      <c r="J75" s="258"/>
      <c r="K75" s="259"/>
    </row>
    <row r="76" s="1" customFormat="1" ht="17.25" customHeight="1">
      <c r="B76" s="257"/>
      <c r="C76" s="260" t="s">
        <v>2950</v>
      </c>
      <c r="D76" s="260"/>
      <c r="E76" s="260"/>
      <c r="F76" s="260" t="s">
        <v>2951</v>
      </c>
      <c r="G76" s="261"/>
      <c r="H76" s="260" t="s">
        <v>58</v>
      </c>
      <c r="I76" s="260" t="s">
        <v>61</v>
      </c>
      <c r="J76" s="260" t="s">
        <v>2952</v>
      </c>
      <c r="K76" s="259"/>
    </row>
    <row r="77" s="1" customFormat="1" ht="17.25" customHeight="1">
      <c r="B77" s="257"/>
      <c r="C77" s="262" t="s">
        <v>2953</v>
      </c>
      <c r="D77" s="262"/>
      <c r="E77" s="262"/>
      <c r="F77" s="263" t="s">
        <v>2954</v>
      </c>
      <c r="G77" s="264"/>
      <c r="H77" s="262"/>
      <c r="I77" s="262"/>
      <c r="J77" s="262" t="s">
        <v>2955</v>
      </c>
      <c r="K77" s="259"/>
    </row>
    <row r="78" s="1" customFormat="1" ht="5.25" customHeight="1">
      <c r="B78" s="257"/>
      <c r="C78" s="265"/>
      <c r="D78" s="265"/>
      <c r="E78" s="265"/>
      <c r="F78" s="265"/>
      <c r="G78" s="266"/>
      <c r="H78" s="265"/>
      <c r="I78" s="265"/>
      <c r="J78" s="265"/>
      <c r="K78" s="259"/>
    </row>
    <row r="79" s="1" customFormat="1" ht="15" customHeight="1">
      <c r="B79" s="257"/>
      <c r="C79" s="245" t="s">
        <v>57</v>
      </c>
      <c r="D79" s="267"/>
      <c r="E79" s="267"/>
      <c r="F79" s="268" t="s">
        <v>2956</v>
      </c>
      <c r="G79" s="269"/>
      <c r="H79" s="245" t="s">
        <v>2957</v>
      </c>
      <c r="I79" s="245" t="s">
        <v>2958</v>
      </c>
      <c r="J79" s="245">
        <v>20</v>
      </c>
      <c r="K79" s="259"/>
    </row>
    <row r="80" s="1" customFormat="1" ht="15" customHeight="1">
      <c r="B80" s="257"/>
      <c r="C80" s="245" t="s">
        <v>2959</v>
      </c>
      <c r="D80" s="245"/>
      <c r="E80" s="245"/>
      <c r="F80" s="268" t="s">
        <v>2956</v>
      </c>
      <c r="G80" s="269"/>
      <c r="H80" s="245" t="s">
        <v>2960</v>
      </c>
      <c r="I80" s="245" t="s">
        <v>2958</v>
      </c>
      <c r="J80" s="245">
        <v>120</v>
      </c>
      <c r="K80" s="259"/>
    </row>
    <row r="81" s="1" customFormat="1" ht="15" customHeight="1">
      <c r="B81" s="270"/>
      <c r="C81" s="245" t="s">
        <v>2961</v>
      </c>
      <c r="D81" s="245"/>
      <c r="E81" s="245"/>
      <c r="F81" s="268" t="s">
        <v>2962</v>
      </c>
      <c r="G81" s="269"/>
      <c r="H81" s="245" t="s">
        <v>2963</v>
      </c>
      <c r="I81" s="245" t="s">
        <v>2958</v>
      </c>
      <c r="J81" s="245">
        <v>50</v>
      </c>
      <c r="K81" s="259"/>
    </row>
    <row r="82" s="1" customFormat="1" ht="15" customHeight="1">
      <c r="B82" s="270"/>
      <c r="C82" s="245" t="s">
        <v>2964</v>
      </c>
      <c r="D82" s="245"/>
      <c r="E82" s="245"/>
      <c r="F82" s="268" t="s">
        <v>2956</v>
      </c>
      <c r="G82" s="269"/>
      <c r="H82" s="245" t="s">
        <v>2965</v>
      </c>
      <c r="I82" s="245" t="s">
        <v>2966</v>
      </c>
      <c r="J82" s="245"/>
      <c r="K82" s="259"/>
    </row>
    <row r="83" s="1" customFormat="1" ht="15" customHeight="1">
      <c r="B83" s="270"/>
      <c r="C83" s="271" t="s">
        <v>2967</v>
      </c>
      <c r="D83" s="271"/>
      <c r="E83" s="271"/>
      <c r="F83" s="272" t="s">
        <v>2962</v>
      </c>
      <c r="G83" s="271"/>
      <c r="H83" s="271" t="s">
        <v>2968</v>
      </c>
      <c r="I83" s="271" t="s">
        <v>2958</v>
      </c>
      <c r="J83" s="271">
        <v>15</v>
      </c>
      <c r="K83" s="259"/>
    </row>
    <row r="84" s="1" customFormat="1" ht="15" customHeight="1">
      <c r="B84" s="270"/>
      <c r="C84" s="271" t="s">
        <v>2969</v>
      </c>
      <c r="D84" s="271"/>
      <c r="E84" s="271"/>
      <c r="F84" s="272" t="s">
        <v>2962</v>
      </c>
      <c r="G84" s="271"/>
      <c r="H84" s="271" t="s">
        <v>2970</v>
      </c>
      <c r="I84" s="271" t="s">
        <v>2958</v>
      </c>
      <c r="J84" s="271">
        <v>15</v>
      </c>
      <c r="K84" s="259"/>
    </row>
    <row r="85" s="1" customFormat="1" ht="15" customHeight="1">
      <c r="B85" s="270"/>
      <c r="C85" s="271" t="s">
        <v>2971</v>
      </c>
      <c r="D85" s="271"/>
      <c r="E85" s="271"/>
      <c r="F85" s="272" t="s">
        <v>2962</v>
      </c>
      <c r="G85" s="271"/>
      <c r="H85" s="271" t="s">
        <v>2972</v>
      </c>
      <c r="I85" s="271" t="s">
        <v>2958</v>
      </c>
      <c r="J85" s="271">
        <v>20</v>
      </c>
      <c r="K85" s="259"/>
    </row>
    <row r="86" s="1" customFormat="1" ht="15" customHeight="1">
      <c r="B86" s="270"/>
      <c r="C86" s="271" t="s">
        <v>2973</v>
      </c>
      <c r="D86" s="271"/>
      <c r="E86" s="271"/>
      <c r="F86" s="272" t="s">
        <v>2962</v>
      </c>
      <c r="G86" s="271"/>
      <c r="H86" s="271" t="s">
        <v>2974</v>
      </c>
      <c r="I86" s="271" t="s">
        <v>2958</v>
      </c>
      <c r="J86" s="271">
        <v>20</v>
      </c>
      <c r="K86" s="259"/>
    </row>
    <row r="87" s="1" customFormat="1" ht="15" customHeight="1">
      <c r="B87" s="270"/>
      <c r="C87" s="245" t="s">
        <v>2975</v>
      </c>
      <c r="D87" s="245"/>
      <c r="E87" s="245"/>
      <c r="F87" s="268" t="s">
        <v>2962</v>
      </c>
      <c r="G87" s="269"/>
      <c r="H87" s="245" t="s">
        <v>2976</v>
      </c>
      <c r="I87" s="245" t="s">
        <v>2958</v>
      </c>
      <c r="J87" s="245">
        <v>50</v>
      </c>
      <c r="K87" s="259"/>
    </row>
    <row r="88" s="1" customFormat="1" ht="15" customHeight="1">
      <c r="B88" s="270"/>
      <c r="C88" s="245" t="s">
        <v>2977</v>
      </c>
      <c r="D88" s="245"/>
      <c r="E88" s="245"/>
      <c r="F88" s="268" t="s">
        <v>2962</v>
      </c>
      <c r="G88" s="269"/>
      <c r="H88" s="245" t="s">
        <v>2978</v>
      </c>
      <c r="I88" s="245" t="s">
        <v>2958</v>
      </c>
      <c r="J88" s="245">
        <v>20</v>
      </c>
      <c r="K88" s="259"/>
    </row>
    <row r="89" s="1" customFormat="1" ht="15" customHeight="1">
      <c r="B89" s="270"/>
      <c r="C89" s="245" t="s">
        <v>2979</v>
      </c>
      <c r="D89" s="245"/>
      <c r="E89" s="245"/>
      <c r="F89" s="268" t="s">
        <v>2962</v>
      </c>
      <c r="G89" s="269"/>
      <c r="H89" s="245" t="s">
        <v>2980</v>
      </c>
      <c r="I89" s="245" t="s">
        <v>2958</v>
      </c>
      <c r="J89" s="245">
        <v>20</v>
      </c>
      <c r="K89" s="259"/>
    </row>
    <row r="90" s="1" customFormat="1" ht="15" customHeight="1">
      <c r="B90" s="270"/>
      <c r="C90" s="245" t="s">
        <v>2981</v>
      </c>
      <c r="D90" s="245"/>
      <c r="E90" s="245"/>
      <c r="F90" s="268" t="s">
        <v>2962</v>
      </c>
      <c r="G90" s="269"/>
      <c r="H90" s="245" t="s">
        <v>2982</v>
      </c>
      <c r="I90" s="245" t="s">
        <v>2958</v>
      </c>
      <c r="J90" s="245">
        <v>50</v>
      </c>
      <c r="K90" s="259"/>
    </row>
    <row r="91" s="1" customFormat="1" ht="15" customHeight="1">
      <c r="B91" s="270"/>
      <c r="C91" s="245" t="s">
        <v>2983</v>
      </c>
      <c r="D91" s="245"/>
      <c r="E91" s="245"/>
      <c r="F91" s="268" t="s">
        <v>2962</v>
      </c>
      <c r="G91" s="269"/>
      <c r="H91" s="245" t="s">
        <v>2983</v>
      </c>
      <c r="I91" s="245" t="s">
        <v>2958</v>
      </c>
      <c r="J91" s="245">
        <v>50</v>
      </c>
      <c r="K91" s="259"/>
    </row>
    <row r="92" s="1" customFormat="1" ht="15" customHeight="1">
      <c r="B92" s="270"/>
      <c r="C92" s="245" t="s">
        <v>2984</v>
      </c>
      <c r="D92" s="245"/>
      <c r="E92" s="245"/>
      <c r="F92" s="268" t="s">
        <v>2962</v>
      </c>
      <c r="G92" s="269"/>
      <c r="H92" s="245" t="s">
        <v>2985</v>
      </c>
      <c r="I92" s="245" t="s">
        <v>2958</v>
      </c>
      <c r="J92" s="245">
        <v>255</v>
      </c>
      <c r="K92" s="259"/>
    </row>
    <row r="93" s="1" customFormat="1" ht="15" customHeight="1">
      <c r="B93" s="270"/>
      <c r="C93" s="245" t="s">
        <v>2986</v>
      </c>
      <c r="D93" s="245"/>
      <c r="E93" s="245"/>
      <c r="F93" s="268" t="s">
        <v>2956</v>
      </c>
      <c r="G93" s="269"/>
      <c r="H93" s="245" t="s">
        <v>2987</v>
      </c>
      <c r="I93" s="245" t="s">
        <v>2988</v>
      </c>
      <c r="J93" s="245"/>
      <c r="K93" s="259"/>
    </row>
    <row r="94" s="1" customFormat="1" ht="15" customHeight="1">
      <c r="B94" s="270"/>
      <c r="C94" s="245" t="s">
        <v>2989</v>
      </c>
      <c r="D94" s="245"/>
      <c r="E94" s="245"/>
      <c r="F94" s="268" t="s">
        <v>2956</v>
      </c>
      <c r="G94" s="269"/>
      <c r="H94" s="245" t="s">
        <v>2990</v>
      </c>
      <c r="I94" s="245" t="s">
        <v>2991</v>
      </c>
      <c r="J94" s="245"/>
      <c r="K94" s="259"/>
    </row>
    <row r="95" s="1" customFormat="1" ht="15" customHeight="1">
      <c r="B95" s="270"/>
      <c r="C95" s="245" t="s">
        <v>2992</v>
      </c>
      <c r="D95" s="245"/>
      <c r="E95" s="245"/>
      <c r="F95" s="268" t="s">
        <v>2956</v>
      </c>
      <c r="G95" s="269"/>
      <c r="H95" s="245" t="s">
        <v>2992</v>
      </c>
      <c r="I95" s="245" t="s">
        <v>2991</v>
      </c>
      <c r="J95" s="245"/>
      <c r="K95" s="259"/>
    </row>
    <row r="96" s="1" customFormat="1" ht="15" customHeight="1">
      <c r="B96" s="270"/>
      <c r="C96" s="245" t="s">
        <v>42</v>
      </c>
      <c r="D96" s="245"/>
      <c r="E96" s="245"/>
      <c r="F96" s="268" t="s">
        <v>2956</v>
      </c>
      <c r="G96" s="269"/>
      <c r="H96" s="245" t="s">
        <v>2993</v>
      </c>
      <c r="I96" s="245" t="s">
        <v>2991</v>
      </c>
      <c r="J96" s="245"/>
      <c r="K96" s="259"/>
    </row>
    <row r="97" s="1" customFormat="1" ht="15" customHeight="1">
      <c r="B97" s="270"/>
      <c r="C97" s="245" t="s">
        <v>52</v>
      </c>
      <c r="D97" s="245"/>
      <c r="E97" s="245"/>
      <c r="F97" s="268" t="s">
        <v>2956</v>
      </c>
      <c r="G97" s="269"/>
      <c r="H97" s="245" t="s">
        <v>2994</v>
      </c>
      <c r="I97" s="245" t="s">
        <v>2991</v>
      </c>
      <c r="J97" s="245"/>
      <c r="K97" s="259"/>
    </row>
    <row r="98" s="1" customFormat="1" ht="15" customHeight="1">
      <c r="B98" s="273"/>
      <c r="C98" s="274"/>
      <c r="D98" s="274"/>
      <c r="E98" s="274"/>
      <c r="F98" s="274"/>
      <c r="G98" s="274"/>
      <c r="H98" s="274"/>
      <c r="I98" s="274"/>
      <c r="J98" s="274"/>
      <c r="K98" s="275"/>
    </row>
    <row r="99" s="1" customFormat="1" ht="18.75" customHeight="1">
      <c r="B99" s="276"/>
      <c r="C99" s="277"/>
      <c r="D99" s="277"/>
      <c r="E99" s="277"/>
      <c r="F99" s="277"/>
      <c r="G99" s="277"/>
      <c r="H99" s="277"/>
      <c r="I99" s="277"/>
      <c r="J99" s="277"/>
      <c r="K99" s="276"/>
    </row>
    <row r="100" s="1" customFormat="1" ht="18.75" customHeight="1">
      <c r="B100" s="253"/>
      <c r="C100" s="253"/>
      <c r="D100" s="253"/>
      <c r="E100" s="253"/>
      <c r="F100" s="253"/>
      <c r="G100" s="253"/>
      <c r="H100" s="253"/>
      <c r="I100" s="253"/>
      <c r="J100" s="253"/>
      <c r="K100" s="253"/>
    </row>
    <row r="101" s="1" customFormat="1" ht="7.5" customHeight="1">
      <c r="B101" s="254"/>
      <c r="C101" s="255"/>
      <c r="D101" s="255"/>
      <c r="E101" s="255"/>
      <c r="F101" s="255"/>
      <c r="G101" s="255"/>
      <c r="H101" s="255"/>
      <c r="I101" s="255"/>
      <c r="J101" s="255"/>
      <c r="K101" s="256"/>
    </row>
    <row r="102" s="1" customFormat="1" ht="45" customHeight="1">
      <c r="B102" s="257"/>
      <c r="C102" s="258" t="s">
        <v>2995</v>
      </c>
      <c r="D102" s="258"/>
      <c r="E102" s="258"/>
      <c r="F102" s="258"/>
      <c r="G102" s="258"/>
      <c r="H102" s="258"/>
      <c r="I102" s="258"/>
      <c r="J102" s="258"/>
      <c r="K102" s="259"/>
    </row>
    <row r="103" s="1" customFormat="1" ht="17.25" customHeight="1">
      <c r="B103" s="257"/>
      <c r="C103" s="260" t="s">
        <v>2950</v>
      </c>
      <c r="D103" s="260"/>
      <c r="E103" s="260"/>
      <c r="F103" s="260" t="s">
        <v>2951</v>
      </c>
      <c r="G103" s="261"/>
      <c r="H103" s="260" t="s">
        <v>58</v>
      </c>
      <c r="I103" s="260" t="s">
        <v>61</v>
      </c>
      <c r="J103" s="260" t="s">
        <v>2952</v>
      </c>
      <c r="K103" s="259"/>
    </row>
    <row r="104" s="1" customFormat="1" ht="17.25" customHeight="1">
      <c r="B104" s="257"/>
      <c r="C104" s="262" t="s">
        <v>2953</v>
      </c>
      <c r="D104" s="262"/>
      <c r="E104" s="262"/>
      <c r="F104" s="263" t="s">
        <v>2954</v>
      </c>
      <c r="G104" s="264"/>
      <c r="H104" s="262"/>
      <c r="I104" s="262"/>
      <c r="J104" s="262" t="s">
        <v>2955</v>
      </c>
      <c r="K104" s="259"/>
    </row>
    <row r="105" s="1" customFormat="1" ht="5.25" customHeight="1">
      <c r="B105" s="257"/>
      <c r="C105" s="260"/>
      <c r="D105" s="260"/>
      <c r="E105" s="260"/>
      <c r="F105" s="260"/>
      <c r="G105" s="278"/>
      <c r="H105" s="260"/>
      <c r="I105" s="260"/>
      <c r="J105" s="260"/>
      <c r="K105" s="259"/>
    </row>
    <row r="106" s="1" customFormat="1" ht="15" customHeight="1">
      <c r="B106" s="257"/>
      <c r="C106" s="245" t="s">
        <v>57</v>
      </c>
      <c r="D106" s="267"/>
      <c r="E106" s="267"/>
      <c r="F106" s="268" t="s">
        <v>2956</v>
      </c>
      <c r="G106" s="245"/>
      <c r="H106" s="245" t="s">
        <v>2996</v>
      </c>
      <c r="I106" s="245" t="s">
        <v>2958</v>
      </c>
      <c r="J106" s="245">
        <v>20</v>
      </c>
      <c r="K106" s="259"/>
    </row>
    <row r="107" s="1" customFormat="1" ht="15" customHeight="1">
      <c r="B107" s="257"/>
      <c r="C107" s="245" t="s">
        <v>2959</v>
      </c>
      <c r="D107" s="245"/>
      <c r="E107" s="245"/>
      <c r="F107" s="268" t="s">
        <v>2956</v>
      </c>
      <c r="G107" s="245"/>
      <c r="H107" s="245" t="s">
        <v>2996</v>
      </c>
      <c r="I107" s="245" t="s">
        <v>2958</v>
      </c>
      <c r="J107" s="245">
        <v>120</v>
      </c>
      <c r="K107" s="259"/>
    </row>
    <row r="108" s="1" customFormat="1" ht="15" customHeight="1">
      <c r="B108" s="270"/>
      <c r="C108" s="245" t="s">
        <v>2961</v>
      </c>
      <c r="D108" s="245"/>
      <c r="E108" s="245"/>
      <c r="F108" s="268" t="s">
        <v>2962</v>
      </c>
      <c r="G108" s="245"/>
      <c r="H108" s="245" t="s">
        <v>2996</v>
      </c>
      <c r="I108" s="245" t="s">
        <v>2958</v>
      </c>
      <c r="J108" s="245">
        <v>50</v>
      </c>
      <c r="K108" s="259"/>
    </row>
    <row r="109" s="1" customFormat="1" ht="15" customHeight="1">
      <c r="B109" s="270"/>
      <c r="C109" s="245" t="s">
        <v>2964</v>
      </c>
      <c r="D109" s="245"/>
      <c r="E109" s="245"/>
      <c r="F109" s="268" t="s">
        <v>2956</v>
      </c>
      <c r="G109" s="245"/>
      <c r="H109" s="245" t="s">
        <v>2996</v>
      </c>
      <c r="I109" s="245" t="s">
        <v>2966</v>
      </c>
      <c r="J109" s="245"/>
      <c r="K109" s="259"/>
    </row>
    <row r="110" s="1" customFormat="1" ht="15" customHeight="1">
      <c r="B110" s="270"/>
      <c r="C110" s="245" t="s">
        <v>2975</v>
      </c>
      <c r="D110" s="245"/>
      <c r="E110" s="245"/>
      <c r="F110" s="268" t="s">
        <v>2962</v>
      </c>
      <c r="G110" s="245"/>
      <c r="H110" s="245" t="s">
        <v>2996</v>
      </c>
      <c r="I110" s="245" t="s">
        <v>2958</v>
      </c>
      <c r="J110" s="245">
        <v>50</v>
      </c>
      <c r="K110" s="259"/>
    </row>
    <row r="111" s="1" customFormat="1" ht="15" customHeight="1">
      <c r="B111" s="270"/>
      <c r="C111" s="245" t="s">
        <v>2983</v>
      </c>
      <c r="D111" s="245"/>
      <c r="E111" s="245"/>
      <c r="F111" s="268" t="s">
        <v>2962</v>
      </c>
      <c r="G111" s="245"/>
      <c r="H111" s="245" t="s">
        <v>2996</v>
      </c>
      <c r="I111" s="245" t="s">
        <v>2958</v>
      </c>
      <c r="J111" s="245">
        <v>50</v>
      </c>
      <c r="K111" s="259"/>
    </row>
    <row r="112" s="1" customFormat="1" ht="15" customHeight="1">
      <c r="B112" s="270"/>
      <c r="C112" s="245" t="s">
        <v>2981</v>
      </c>
      <c r="D112" s="245"/>
      <c r="E112" s="245"/>
      <c r="F112" s="268" t="s">
        <v>2962</v>
      </c>
      <c r="G112" s="245"/>
      <c r="H112" s="245" t="s">
        <v>2996</v>
      </c>
      <c r="I112" s="245" t="s">
        <v>2958</v>
      </c>
      <c r="J112" s="245">
        <v>50</v>
      </c>
      <c r="K112" s="259"/>
    </row>
    <row r="113" s="1" customFormat="1" ht="15" customHeight="1">
      <c r="B113" s="270"/>
      <c r="C113" s="245" t="s">
        <v>57</v>
      </c>
      <c r="D113" s="245"/>
      <c r="E113" s="245"/>
      <c r="F113" s="268" t="s">
        <v>2956</v>
      </c>
      <c r="G113" s="245"/>
      <c r="H113" s="245" t="s">
        <v>2997</v>
      </c>
      <c r="I113" s="245" t="s">
        <v>2958</v>
      </c>
      <c r="J113" s="245">
        <v>20</v>
      </c>
      <c r="K113" s="259"/>
    </row>
    <row r="114" s="1" customFormat="1" ht="15" customHeight="1">
      <c r="B114" s="270"/>
      <c r="C114" s="245" t="s">
        <v>2998</v>
      </c>
      <c r="D114" s="245"/>
      <c r="E114" s="245"/>
      <c r="F114" s="268" t="s">
        <v>2956</v>
      </c>
      <c r="G114" s="245"/>
      <c r="H114" s="245" t="s">
        <v>2999</v>
      </c>
      <c r="I114" s="245" t="s">
        <v>2958</v>
      </c>
      <c r="J114" s="245">
        <v>120</v>
      </c>
      <c r="K114" s="259"/>
    </row>
    <row r="115" s="1" customFormat="1" ht="15" customHeight="1">
      <c r="B115" s="270"/>
      <c r="C115" s="245" t="s">
        <v>42</v>
      </c>
      <c r="D115" s="245"/>
      <c r="E115" s="245"/>
      <c r="F115" s="268" t="s">
        <v>2956</v>
      </c>
      <c r="G115" s="245"/>
      <c r="H115" s="245" t="s">
        <v>3000</v>
      </c>
      <c r="I115" s="245" t="s">
        <v>2991</v>
      </c>
      <c r="J115" s="245"/>
      <c r="K115" s="259"/>
    </row>
    <row r="116" s="1" customFormat="1" ht="15" customHeight="1">
      <c r="B116" s="270"/>
      <c r="C116" s="245" t="s">
        <v>52</v>
      </c>
      <c r="D116" s="245"/>
      <c r="E116" s="245"/>
      <c r="F116" s="268" t="s">
        <v>2956</v>
      </c>
      <c r="G116" s="245"/>
      <c r="H116" s="245" t="s">
        <v>3001</v>
      </c>
      <c r="I116" s="245" t="s">
        <v>2991</v>
      </c>
      <c r="J116" s="245"/>
      <c r="K116" s="259"/>
    </row>
    <row r="117" s="1" customFormat="1" ht="15" customHeight="1">
      <c r="B117" s="270"/>
      <c r="C117" s="245" t="s">
        <v>61</v>
      </c>
      <c r="D117" s="245"/>
      <c r="E117" s="245"/>
      <c r="F117" s="268" t="s">
        <v>2956</v>
      </c>
      <c r="G117" s="245"/>
      <c r="H117" s="245" t="s">
        <v>3002</v>
      </c>
      <c r="I117" s="245" t="s">
        <v>3003</v>
      </c>
      <c r="J117" s="245"/>
      <c r="K117" s="259"/>
    </row>
    <row r="118" s="1" customFormat="1" ht="15" customHeight="1">
      <c r="B118" s="273"/>
      <c r="C118" s="279"/>
      <c r="D118" s="279"/>
      <c r="E118" s="279"/>
      <c r="F118" s="279"/>
      <c r="G118" s="279"/>
      <c r="H118" s="279"/>
      <c r="I118" s="279"/>
      <c r="J118" s="279"/>
      <c r="K118" s="275"/>
    </row>
    <row r="119" s="1" customFormat="1" ht="18.75" customHeight="1">
      <c r="B119" s="280"/>
      <c r="C119" s="281"/>
      <c r="D119" s="281"/>
      <c r="E119" s="281"/>
      <c r="F119" s="282"/>
      <c r="G119" s="281"/>
      <c r="H119" s="281"/>
      <c r="I119" s="281"/>
      <c r="J119" s="281"/>
      <c r="K119" s="280"/>
    </row>
    <row r="120" s="1" customFormat="1" ht="18.75" customHeight="1">
      <c r="B120" s="253"/>
      <c r="C120" s="253"/>
      <c r="D120" s="253"/>
      <c r="E120" s="253"/>
      <c r="F120" s="253"/>
      <c r="G120" s="253"/>
      <c r="H120" s="253"/>
      <c r="I120" s="253"/>
      <c r="J120" s="253"/>
      <c r="K120" s="253"/>
    </row>
    <row r="121" s="1" customFormat="1" ht="7.5" customHeight="1">
      <c r="B121" s="283"/>
      <c r="C121" s="284"/>
      <c r="D121" s="284"/>
      <c r="E121" s="284"/>
      <c r="F121" s="284"/>
      <c r="G121" s="284"/>
      <c r="H121" s="284"/>
      <c r="I121" s="284"/>
      <c r="J121" s="284"/>
      <c r="K121" s="285"/>
    </row>
    <row r="122" s="1" customFormat="1" ht="45" customHeight="1">
      <c r="B122" s="286"/>
      <c r="C122" s="236" t="s">
        <v>3004</v>
      </c>
      <c r="D122" s="236"/>
      <c r="E122" s="236"/>
      <c r="F122" s="236"/>
      <c r="G122" s="236"/>
      <c r="H122" s="236"/>
      <c r="I122" s="236"/>
      <c r="J122" s="236"/>
      <c r="K122" s="287"/>
    </row>
    <row r="123" s="1" customFormat="1" ht="17.25" customHeight="1">
      <c r="B123" s="288"/>
      <c r="C123" s="260" t="s">
        <v>2950</v>
      </c>
      <c r="D123" s="260"/>
      <c r="E123" s="260"/>
      <c r="F123" s="260" t="s">
        <v>2951</v>
      </c>
      <c r="G123" s="261"/>
      <c r="H123" s="260" t="s">
        <v>58</v>
      </c>
      <c r="I123" s="260" t="s">
        <v>61</v>
      </c>
      <c r="J123" s="260" t="s">
        <v>2952</v>
      </c>
      <c r="K123" s="289"/>
    </row>
    <row r="124" s="1" customFormat="1" ht="17.25" customHeight="1">
      <c r="B124" s="288"/>
      <c r="C124" s="262" t="s">
        <v>2953</v>
      </c>
      <c r="D124" s="262"/>
      <c r="E124" s="262"/>
      <c r="F124" s="263" t="s">
        <v>2954</v>
      </c>
      <c r="G124" s="264"/>
      <c r="H124" s="262"/>
      <c r="I124" s="262"/>
      <c r="J124" s="262" t="s">
        <v>2955</v>
      </c>
      <c r="K124" s="289"/>
    </row>
    <row r="125" s="1" customFormat="1" ht="5.25" customHeight="1">
      <c r="B125" s="290"/>
      <c r="C125" s="265"/>
      <c r="D125" s="265"/>
      <c r="E125" s="265"/>
      <c r="F125" s="265"/>
      <c r="G125" s="291"/>
      <c r="H125" s="265"/>
      <c r="I125" s="265"/>
      <c r="J125" s="265"/>
      <c r="K125" s="292"/>
    </row>
    <row r="126" s="1" customFormat="1" ht="15" customHeight="1">
      <c r="B126" s="290"/>
      <c r="C126" s="245" t="s">
        <v>2959</v>
      </c>
      <c r="D126" s="267"/>
      <c r="E126" s="267"/>
      <c r="F126" s="268" t="s">
        <v>2956</v>
      </c>
      <c r="G126" s="245"/>
      <c r="H126" s="245" t="s">
        <v>2996</v>
      </c>
      <c r="I126" s="245" t="s">
        <v>2958</v>
      </c>
      <c r="J126" s="245">
        <v>120</v>
      </c>
      <c r="K126" s="293"/>
    </row>
    <row r="127" s="1" customFormat="1" ht="15" customHeight="1">
      <c r="B127" s="290"/>
      <c r="C127" s="245" t="s">
        <v>3005</v>
      </c>
      <c r="D127" s="245"/>
      <c r="E127" s="245"/>
      <c r="F127" s="268" t="s">
        <v>2956</v>
      </c>
      <c r="G127" s="245"/>
      <c r="H127" s="245" t="s">
        <v>3006</v>
      </c>
      <c r="I127" s="245" t="s">
        <v>2958</v>
      </c>
      <c r="J127" s="245" t="s">
        <v>3007</v>
      </c>
      <c r="K127" s="293"/>
    </row>
    <row r="128" s="1" customFormat="1" ht="15" customHeight="1">
      <c r="B128" s="290"/>
      <c r="C128" s="245" t="s">
        <v>2904</v>
      </c>
      <c r="D128" s="245"/>
      <c r="E128" s="245"/>
      <c r="F128" s="268" t="s">
        <v>2956</v>
      </c>
      <c r="G128" s="245"/>
      <c r="H128" s="245" t="s">
        <v>3008</v>
      </c>
      <c r="I128" s="245" t="s">
        <v>2958</v>
      </c>
      <c r="J128" s="245" t="s">
        <v>3007</v>
      </c>
      <c r="K128" s="293"/>
    </row>
    <row r="129" s="1" customFormat="1" ht="15" customHeight="1">
      <c r="B129" s="290"/>
      <c r="C129" s="245" t="s">
        <v>2967</v>
      </c>
      <c r="D129" s="245"/>
      <c r="E129" s="245"/>
      <c r="F129" s="268" t="s">
        <v>2962</v>
      </c>
      <c r="G129" s="245"/>
      <c r="H129" s="245" t="s">
        <v>2968</v>
      </c>
      <c r="I129" s="245" t="s">
        <v>2958</v>
      </c>
      <c r="J129" s="245">
        <v>15</v>
      </c>
      <c r="K129" s="293"/>
    </row>
    <row r="130" s="1" customFormat="1" ht="15" customHeight="1">
      <c r="B130" s="290"/>
      <c r="C130" s="271" t="s">
        <v>2969</v>
      </c>
      <c r="D130" s="271"/>
      <c r="E130" s="271"/>
      <c r="F130" s="272" t="s">
        <v>2962</v>
      </c>
      <c r="G130" s="271"/>
      <c r="H130" s="271" t="s">
        <v>2970</v>
      </c>
      <c r="I130" s="271" t="s">
        <v>2958</v>
      </c>
      <c r="J130" s="271">
        <v>15</v>
      </c>
      <c r="K130" s="293"/>
    </row>
    <row r="131" s="1" customFormat="1" ht="15" customHeight="1">
      <c r="B131" s="290"/>
      <c r="C131" s="271" t="s">
        <v>2971</v>
      </c>
      <c r="D131" s="271"/>
      <c r="E131" s="271"/>
      <c r="F131" s="272" t="s">
        <v>2962</v>
      </c>
      <c r="G131" s="271"/>
      <c r="H131" s="271" t="s">
        <v>2972</v>
      </c>
      <c r="I131" s="271" t="s">
        <v>2958</v>
      </c>
      <c r="J131" s="271">
        <v>20</v>
      </c>
      <c r="K131" s="293"/>
    </row>
    <row r="132" s="1" customFormat="1" ht="15" customHeight="1">
      <c r="B132" s="290"/>
      <c r="C132" s="271" t="s">
        <v>2973</v>
      </c>
      <c r="D132" s="271"/>
      <c r="E132" s="271"/>
      <c r="F132" s="272" t="s">
        <v>2962</v>
      </c>
      <c r="G132" s="271"/>
      <c r="H132" s="271" t="s">
        <v>2974</v>
      </c>
      <c r="I132" s="271" t="s">
        <v>2958</v>
      </c>
      <c r="J132" s="271">
        <v>20</v>
      </c>
      <c r="K132" s="293"/>
    </row>
    <row r="133" s="1" customFormat="1" ht="15" customHeight="1">
      <c r="B133" s="290"/>
      <c r="C133" s="245" t="s">
        <v>2961</v>
      </c>
      <c r="D133" s="245"/>
      <c r="E133" s="245"/>
      <c r="F133" s="268" t="s">
        <v>2962</v>
      </c>
      <c r="G133" s="245"/>
      <c r="H133" s="245" t="s">
        <v>2996</v>
      </c>
      <c r="I133" s="245" t="s">
        <v>2958</v>
      </c>
      <c r="J133" s="245">
        <v>50</v>
      </c>
      <c r="K133" s="293"/>
    </row>
    <row r="134" s="1" customFormat="1" ht="15" customHeight="1">
      <c r="B134" s="290"/>
      <c r="C134" s="245" t="s">
        <v>2975</v>
      </c>
      <c r="D134" s="245"/>
      <c r="E134" s="245"/>
      <c r="F134" s="268" t="s">
        <v>2962</v>
      </c>
      <c r="G134" s="245"/>
      <c r="H134" s="245" t="s">
        <v>2996</v>
      </c>
      <c r="I134" s="245" t="s">
        <v>2958</v>
      </c>
      <c r="J134" s="245">
        <v>50</v>
      </c>
      <c r="K134" s="293"/>
    </row>
    <row r="135" s="1" customFormat="1" ht="15" customHeight="1">
      <c r="B135" s="290"/>
      <c r="C135" s="245" t="s">
        <v>2981</v>
      </c>
      <c r="D135" s="245"/>
      <c r="E135" s="245"/>
      <c r="F135" s="268" t="s">
        <v>2962</v>
      </c>
      <c r="G135" s="245"/>
      <c r="H135" s="245" t="s">
        <v>2996</v>
      </c>
      <c r="I135" s="245" t="s">
        <v>2958</v>
      </c>
      <c r="J135" s="245">
        <v>50</v>
      </c>
      <c r="K135" s="293"/>
    </row>
    <row r="136" s="1" customFormat="1" ht="15" customHeight="1">
      <c r="B136" s="290"/>
      <c r="C136" s="245" t="s">
        <v>2983</v>
      </c>
      <c r="D136" s="245"/>
      <c r="E136" s="245"/>
      <c r="F136" s="268" t="s">
        <v>2962</v>
      </c>
      <c r="G136" s="245"/>
      <c r="H136" s="245" t="s">
        <v>2996</v>
      </c>
      <c r="I136" s="245" t="s">
        <v>2958</v>
      </c>
      <c r="J136" s="245">
        <v>50</v>
      </c>
      <c r="K136" s="293"/>
    </row>
    <row r="137" s="1" customFormat="1" ht="15" customHeight="1">
      <c r="B137" s="290"/>
      <c r="C137" s="245" t="s">
        <v>2984</v>
      </c>
      <c r="D137" s="245"/>
      <c r="E137" s="245"/>
      <c r="F137" s="268" t="s">
        <v>2962</v>
      </c>
      <c r="G137" s="245"/>
      <c r="H137" s="245" t="s">
        <v>3009</v>
      </c>
      <c r="I137" s="245" t="s">
        <v>2958</v>
      </c>
      <c r="J137" s="245">
        <v>255</v>
      </c>
      <c r="K137" s="293"/>
    </row>
    <row r="138" s="1" customFormat="1" ht="15" customHeight="1">
      <c r="B138" s="290"/>
      <c r="C138" s="245" t="s">
        <v>2986</v>
      </c>
      <c r="D138" s="245"/>
      <c r="E138" s="245"/>
      <c r="F138" s="268" t="s">
        <v>2956</v>
      </c>
      <c r="G138" s="245"/>
      <c r="H138" s="245" t="s">
        <v>3010</v>
      </c>
      <c r="I138" s="245" t="s">
        <v>2988</v>
      </c>
      <c r="J138" s="245"/>
      <c r="K138" s="293"/>
    </row>
    <row r="139" s="1" customFormat="1" ht="15" customHeight="1">
      <c r="B139" s="290"/>
      <c r="C139" s="245" t="s">
        <v>2989</v>
      </c>
      <c r="D139" s="245"/>
      <c r="E139" s="245"/>
      <c r="F139" s="268" t="s">
        <v>2956</v>
      </c>
      <c r="G139" s="245"/>
      <c r="H139" s="245" t="s">
        <v>3011</v>
      </c>
      <c r="I139" s="245" t="s">
        <v>2991</v>
      </c>
      <c r="J139" s="245"/>
      <c r="K139" s="293"/>
    </row>
    <row r="140" s="1" customFormat="1" ht="15" customHeight="1">
      <c r="B140" s="290"/>
      <c r="C140" s="245" t="s">
        <v>2992</v>
      </c>
      <c r="D140" s="245"/>
      <c r="E140" s="245"/>
      <c r="F140" s="268" t="s">
        <v>2956</v>
      </c>
      <c r="G140" s="245"/>
      <c r="H140" s="245" t="s">
        <v>2992</v>
      </c>
      <c r="I140" s="245" t="s">
        <v>2991</v>
      </c>
      <c r="J140" s="245"/>
      <c r="K140" s="293"/>
    </row>
    <row r="141" s="1" customFormat="1" ht="15" customHeight="1">
      <c r="B141" s="290"/>
      <c r="C141" s="245" t="s">
        <v>42</v>
      </c>
      <c r="D141" s="245"/>
      <c r="E141" s="245"/>
      <c r="F141" s="268" t="s">
        <v>2956</v>
      </c>
      <c r="G141" s="245"/>
      <c r="H141" s="245" t="s">
        <v>3012</v>
      </c>
      <c r="I141" s="245" t="s">
        <v>2991</v>
      </c>
      <c r="J141" s="245"/>
      <c r="K141" s="293"/>
    </row>
    <row r="142" s="1" customFormat="1" ht="15" customHeight="1">
      <c r="B142" s="290"/>
      <c r="C142" s="245" t="s">
        <v>3013</v>
      </c>
      <c r="D142" s="245"/>
      <c r="E142" s="245"/>
      <c r="F142" s="268" t="s">
        <v>2956</v>
      </c>
      <c r="G142" s="245"/>
      <c r="H142" s="245" t="s">
        <v>3014</v>
      </c>
      <c r="I142" s="245" t="s">
        <v>2991</v>
      </c>
      <c r="J142" s="245"/>
      <c r="K142" s="293"/>
    </row>
    <row r="143" s="1" customFormat="1" ht="15" customHeight="1">
      <c r="B143" s="294"/>
      <c r="C143" s="295"/>
      <c r="D143" s="295"/>
      <c r="E143" s="295"/>
      <c r="F143" s="295"/>
      <c r="G143" s="295"/>
      <c r="H143" s="295"/>
      <c r="I143" s="295"/>
      <c r="J143" s="295"/>
      <c r="K143" s="296"/>
    </row>
    <row r="144" s="1" customFormat="1" ht="18.75" customHeight="1">
      <c r="B144" s="281"/>
      <c r="C144" s="281"/>
      <c r="D144" s="281"/>
      <c r="E144" s="281"/>
      <c r="F144" s="282"/>
      <c r="G144" s="281"/>
      <c r="H144" s="281"/>
      <c r="I144" s="281"/>
      <c r="J144" s="281"/>
      <c r="K144" s="281"/>
    </row>
    <row r="145" s="1" customFormat="1" ht="18.75" customHeight="1">
      <c r="B145" s="253"/>
      <c r="C145" s="253"/>
      <c r="D145" s="253"/>
      <c r="E145" s="253"/>
      <c r="F145" s="253"/>
      <c r="G145" s="253"/>
      <c r="H145" s="253"/>
      <c r="I145" s="253"/>
      <c r="J145" s="253"/>
      <c r="K145" s="253"/>
    </row>
    <row r="146" s="1" customFormat="1" ht="7.5" customHeight="1">
      <c r="B146" s="254"/>
      <c r="C146" s="255"/>
      <c r="D146" s="255"/>
      <c r="E146" s="255"/>
      <c r="F146" s="255"/>
      <c r="G146" s="255"/>
      <c r="H146" s="255"/>
      <c r="I146" s="255"/>
      <c r="J146" s="255"/>
      <c r="K146" s="256"/>
    </row>
    <row r="147" s="1" customFormat="1" ht="45" customHeight="1">
      <c r="B147" s="257"/>
      <c r="C147" s="258" t="s">
        <v>3015</v>
      </c>
      <c r="D147" s="258"/>
      <c r="E147" s="258"/>
      <c r="F147" s="258"/>
      <c r="G147" s="258"/>
      <c r="H147" s="258"/>
      <c r="I147" s="258"/>
      <c r="J147" s="258"/>
      <c r="K147" s="259"/>
    </row>
    <row r="148" s="1" customFormat="1" ht="17.25" customHeight="1">
      <c r="B148" s="257"/>
      <c r="C148" s="260" t="s">
        <v>2950</v>
      </c>
      <c r="D148" s="260"/>
      <c r="E148" s="260"/>
      <c r="F148" s="260" t="s">
        <v>2951</v>
      </c>
      <c r="G148" s="261"/>
      <c r="H148" s="260" t="s">
        <v>58</v>
      </c>
      <c r="I148" s="260" t="s">
        <v>61</v>
      </c>
      <c r="J148" s="260" t="s">
        <v>2952</v>
      </c>
      <c r="K148" s="259"/>
    </row>
    <row r="149" s="1" customFormat="1" ht="17.25" customHeight="1">
      <c r="B149" s="257"/>
      <c r="C149" s="262" t="s">
        <v>2953</v>
      </c>
      <c r="D149" s="262"/>
      <c r="E149" s="262"/>
      <c r="F149" s="263" t="s">
        <v>2954</v>
      </c>
      <c r="G149" s="264"/>
      <c r="H149" s="262"/>
      <c r="I149" s="262"/>
      <c r="J149" s="262" t="s">
        <v>2955</v>
      </c>
      <c r="K149" s="259"/>
    </row>
    <row r="150" s="1" customFormat="1" ht="5.25" customHeight="1">
      <c r="B150" s="270"/>
      <c r="C150" s="265"/>
      <c r="D150" s="265"/>
      <c r="E150" s="265"/>
      <c r="F150" s="265"/>
      <c r="G150" s="266"/>
      <c r="H150" s="265"/>
      <c r="I150" s="265"/>
      <c r="J150" s="265"/>
      <c r="K150" s="293"/>
    </row>
    <row r="151" s="1" customFormat="1" ht="15" customHeight="1">
      <c r="B151" s="270"/>
      <c r="C151" s="297" t="s">
        <v>2959</v>
      </c>
      <c r="D151" s="245"/>
      <c r="E151" s="245"/>
      <c r="F151" s="298" t="s">
        <v>2956</v>
      </c>
      <c r="G151" s="245"/>
      <c r="H151" s="297" t="s">
        <v>2996</v>
      </c>
      <c r="I151" s="297" t="s">
        <v>2958</v>
      </c>
      <c r="J151" s="297">
        <v>120</v>
      </c>
      <c r="K151" s="293"/>
    </row>
    <row r="152" s="1" customFormat="1" ht="15" customHeight="1">
      <c r="B152" s="270"/>
      <c r="C152" s="297" t="s">
        <v>3005</v>
      </c>
      <c r="D152" s="245"/>
      <c r="E152" s="245"/>
      <c r="F152" s="298" t="s">
        <v>2956</v>
      </c>
      <c r="G152" s="245"/>
      <c r="H152" s="297" t="s">
        <v>3016</v>
      </c>
      <c r="I152" s="297" t="s">
        <v>2958</v>
      </c>
      <c r="J152" s="297" t="s">
        <v>3007</v>
      </c>
      <c r="K152" s="293"/>
    </row>
    <row r="153" s="1" customFormat="1" ht="15" customHeight="1">
      <c r="B153" s="270"/>
      <c r="C153" s="297" t="s">
        <v>2904</v>
      </c>
      <c r="D153" s="245"/>
      <c r="E153" s="245"/>
      <c r="F153" s="298" t="s">
        <v>2956</v>
      </c>
      <c r="G153" s="245"/>
      <c r="H153" s="297" t="s">
        <v>3017</v>
      </c>
      <c r="I153" s="297" t="s">
        <v>2958</v>
      </c>
      <c r="J153" s="297" t="s">
        <v>3007</v>
      </c>
      <c r="K153" s="293"/>
    </row>
    <row r="154" s="1" customFormat="1" ht="15" customHeight="1">
      <c r="B154" s="270"/>
      <c r="C154" s="297" t="s">
        <v>2961</v>
      </c>
      <c r="D154" s="245"/>
      <c r="E154" s="245"/>
      <c r="F154" s="298" t="s">
        <v>2962</v>
      </c>
      <c r="G154" s="245"/>
      <c r="H154" s="297" t="s">
        <v>2996</v>
      </c>
      <c r="I154" s="297" t="s">
        <v>2958</v>
      </c>
      <c r="J154" s="297">
        <v>50</v>
      </c>
      <c r="K154" s="293"/>
    </row>
    <row r="155" s="1" customFormat="1" ht="15" customHeight="1">
      <c r="B155" s="270"/>
      <c r="C155" s="297" t="s">
        <v>2964</v>
      </c>
      <c r="D155" s="245"/>
      <c r="E155" s="245"/>
      <c r="F155" s="298" t="s">
        <v>2956</v>
      </c>
      <c r="G155" s="245"/>
      <c r="H155" s="297" t="s">
        <v>2996</v>
      </c>
      <c r="I155" s="297" t="s">
        <v>2966</v>
      </c>
      <c r="J155" s="297"/>
      <c r="K155" s="293"/>
    </row>
    <row r="156" s="1" customFormat="1" ht="15" customHeight="1">
      <c r="B156" s="270"/>
      <c r="C156" s="297" t="s">
        <v>2975</v>
      </c>
      <c r="D156" s="245"/>
      <c r="E156" s="245"/>
      <c r="F156" s="298" t="s">
        <v>2962</v>
      </c>
      <c r="G156" s="245"/>
      <c r="H156" s="297" t="s">
        <v>2996</v>
      </c>
      <c r="I156" s="297" t="s">
        <v>2958</v>
      </c>
      <c r="J156" s="297">
        <v>50</v>
      </c>
      <c r="K156" s="293"/>
    </row>
    <row r="157" s="1" customFormat="1" ht="15" customHeight="1">
      <c r="B157" s="270"/>
      <c r="C157" s="297" t="s">
        <v>2983</v>
      </c>
      <c r="D157" s="245"/>
      <c r="E157" s="245"/>
      <c r="F157" s="298" t="s">
        <v>2962</v>
      </c>
      <c r="G157" s="245"/>
      <c r="H157" s="297" t="s">
        <v>2996</v>
      </c>
      <c r="I157" s="297" t="s">
        <v>2958</v>
      </c>
      <c r="J157" s="297">
        <v>50</v>
      </c>
      <c r="K157" s="293"/>
    </row>
    <row r="158" s="1" customFormat="1" ht="15" customHeight="1">
      <c r="B158" s="270"/>
      <c r="C158" s="297" t="s">
        <v>2981</v>
      </c>
      <c r="D158" s="245"/>
      <c r="E158" s="245"/>
      <c r="F158" s="298" t="s">
        <v>2962</v>
      </c>
      <c r="G158" s="245"/>
      <c r="H158" s="297" t="s">
        <v>2996</v>
      </c>
      <c r="I158" s="297" t="s">
        <v>2958</v>
      </c>
      <c r="J158" s="297">
        <v>50</v>
      </c>
      <c r="K158" s="293"/>
    </row>
    <row r="159" s="1" customFormat="1" ht="15" customHeight="1">
      <c r="B159" s="270"/>
      <c r="C159" s="297" t="s">
        <v>117</v>
      </c>
      <c r="D159" s="245"/>
      <c r="E159" s="245"/>
      <c r="F159" s="298" t="s">
        <v>2956</v>
      </c>
      <c r="G159" s="245"/>
      <c r="H159" s="297" t="s">
        <v>3018</v>
      </c>
      <c r="I159" s="297" t="s">
        <v>2958</v>
      </c>
      <c r="J159" s="297" t="s">
        <v>3019</v>
      </c>
      <c r="K159" s="293"/>
    </row>
    <row r="160" s="1" customFormat="1" ht="15" customHeight="1">
      <c r="B160" s="270"/>
      <c r="C160" s="297" t="s">
        <v>3020</v>
      </c>
      <c r="D160" s="245"/>
      <c r="E160" s="245"/>
      <c r="F160" s="298" t="s">
        <v>2956</v>
      </c>
      <c r="G160" s="245"/>
      <c r="H160" s="297" t="s">
        <v>3021</v>
      </c>
      <c r="I160" s="297" t="s">
        <v>2991</v>
      </c>
      <c r="J160" s="297"/>
      <c r="K160" s="293"/>
    </row>
    <row r="161" s="1" customFormat="1" ht="15" customHeight="1">
      <c r="B161" s="299"/>
      <c r="C161" s="279"/>
      <c r="D161" s="279"/>
      <c r="E161" s="279"/>
      <c r="F161" s="279"/>
      <c r="G161" s="279"/>
      <c r="H161" s="279"/>
      <c r="I161" s="279"/>
      <c r="J161" s="279"/>
      <c r="K161" s="300"/>
    </row>
    <row r="162" s="1" customFormat="1" ht="18.75" customHeight="1">
      <c r="B162" s="281"/>
      <c r="C162" s="291"/>
      <c r="D162" s="291"/>
      <c r="E162" s="291"/>
      <c r="F162" s="301"/>
      <c r="G162" s="291"/>
      <c r="H162" s="291"/>
      <c r="I162" s="291"/>
      <c r="J162" s="291"/>
      <c r="K162" s="281"/>
    </row>
    <row r="163" s="1" customFormat="1" ht="18.75" customHeight="1">
      <c r="B163" s="253"/>
      <c r="C163" s="253"/>
      <c r="D163" s="253"/>
      <c r="E163" s="253"/>
      <c r="F163" s="253"/>
      <c r="G163" s="253"/>
      <c r="H163" s="253"/>
      <c r="I163" s="253"/>
      <c r="J163" s="253"/>
      <c r="K163" s="253"/>
    </row>
    <row r="164" s="1" customFormat="1" ht="7.5" customHeight="1">
      <c r="B164" s="232"/>
      <c r="C164" s="233"/>
      <c r="D164" s="233"/>
      <c r="E164" s="233"/>
      <c r="F164" s="233"/>
      <c r="G164" s="233"/>
      <c r="H164" s="233"/>
      <c r="I164" s="233"/>
      <c r="J164" s="233"/>
      <c r="K164" s="234"/>
    </row>
    <row r="165" s="1" customFormat="1" ht="45" customHeight="1">
      <c r="B165" s="235"/>
      <c r="C165" s="236" t="s">
        <v>3022</v>
      </c>
      <c r="D165" s="236"/>
      <c r="E165" s="236"/>
      <c r="F165" s="236"/>
      <c r="G165" s="236"/>
      <c r="H165" s="236"/>
      <c r="I165" s="236"/>
      <c r="J165" s="236"/>
      <c r="K165" s="237"/>
    </row>
    <row r="166" s="1" customFormat="1" ht="17.25" customHeight="1">
      <c r="B166" s="235"/>
      <c r="C166" s="260" t="s">
        <v>2950</v>
      </c>
      <c r="D166" s="260"/>
      <c r="E166" s="260"/>
      <c r="F166" s="260" t="s">
        <v>2951</v>
      </c>
      <c r="G166" s="302"/>
      <c r="H166" s="303" t="s">
        <v>58</v>
      </c>
      <c r="I166" s="303" t="s">
        <v>61</v>
      </c>
      <c r="J166" s="260" t="s">
        <v>2952</v>
      </c>
      <c r="K166" s="237"/>
    </row>
    <row r="167" s="1" customFormat="1" ht="17.25" customHeight="1">
      <c r="B167" s="238"/>
      <c r="C167" s="262" t="s">
        <v>2953</v>
      </c>
      <c r="D167" s="262"/>
      <c r="E167" s="262"/>
      <c r="F167" s="263" t="s">
        <v>2954</v>
      </c>
      <c r="G167" s="304"/>
      <c r="H167" s="305"/>
      <c r="I167" s="305"/>
      <c r="J167" s="262" t="s">
        <v>2955</v>
      </c>
      <c r="K167" s="240"/>
    </row>
    <row r="168" s="1" customFormat="1" ht="5.25" customHeight="1">
      <c r="B168" s="270"/>
      <c r="C168" s="265"/>
      <c r="D168" s="265"/>
      <c r="E168" s="265"/>
      <c r="F168" s="265"/>
      <c r="G168" s="266"/>
      <c r="H168" s="265"/>
      <c r="I168" s="265"/>
      <c r="J168" s="265"/>
      <c r="K168" s="293"/>
    </row>
    <row r="169" s="1" customFormat="1" ht="15" customHeight="1">
      <c r="B169" s="270"/>
      <c r="C169" s="245" t="s">
        <v>2959</v>
      </c>
      <c r="D169" s="245"/>
      <c r="E169" s="245"/>
      <c r="F169" s="268" t="s">
        <v>2956</v>
      </c>
      <c r="G169" s="245"/>
      <c r="H169" s="245" t="s">
        <v>2996</v>
      </c>
      <c r="I169" s="245" t="s">
        <v>2958</v>
      </c>
      <c r="J169" s="245">
        <v>120</v>
      </c>
      <c r="K169" s="293"/>
    </row>
    <row r="170" s="1" customFormat="1" ht="15" customHeight="1">
      <c r="B170" s="270"/>
      <c r="C170" s="245" t="s">
        <v>3005</v>
      </c>
      <c r="D170" s="245"/>
      <c r="E170" s="245"/>
      <c r="F170" s="268" t="s">
        <v>2956</v>
      </c>
      <c r="G170" s="245"/>
      <c r="H170" s="245" t="s">
        <v>3006</v>
      </c>
      <c r="I170" s="245" t="s">
        <v>2958</v>
      </c>
      <c r="J170" s="245" t="s">
        <v>3007</v>
      </c>
      <c r="K170" s="293"/>
    </row>
    <row r="171" s="1" customFormat="1" ht="15" customHeight="1">
      <c r="B171" s="270"/>
      <c r="C171" s="245" t="s">
        <v>2904</v>
      </c>
      <c r="D171" s="245"/>
      <c r="E171" s="245"/>
      <c r="F171" s="268" t="s">
        <v>2956</v>
      </c>
      <c r="G171" s="245"/>
      <c r="H171" s="245" t="s">
        <v>3023</v>
      </c>
      <c r="I171" s="245" t="s">
        <v>2958</v>
      </c>
      <c r="J171" s="245" t="s">
        <v>3007</v>
      </c>
      <c r="K171" s="293"/>
    </row>
    <row r="172" s="1" customFormat="1" ht="15" customHeight="1">
      <c r="B172" s="270"/>
      <c r="C172" s="245" t="s">
        <v>2961</v>
      </c>
      <c r="D172" s="245"/>
      <c r="E172" s="245"/>
      <c r="F172" s="268" t="s">
        <v>2962</v>
      </c>
      <c r="G172" s="245"/>
      <c r="H172" s="245" t="s">
        <v>3023</v>
      </c>
      <c r="I172" s="245" t="s">
        <v>2958</v>
      </c>
      <c r="J172" s="245">
        <v>50</v>
      </c>
      <c r="K172" s="293"/>
    </row>
    <row r="173" s="1" customFormat="1" ht="15" customHeight="1">
      <c r="B173" s="270"/>
      <c r="C173" s="245" t="s">
        <v>2964</v>
      </c>
      <c r="D173" s="245"/>
      <c r="E173" s="245"/>
      <c r="F173" s="268" t="s">
        <v>2956</v>
      </c>
      <c r="G173" s="245"/>
      <c r="H173" s="245" t="s">
        <v>3023</v>
      </c>
      <c r="I173" s="245" t="s">
        <v>2966</v>
      </c>
      <c r="J173" s="245"/>
      <c r="K173" s="293"/>
    </row>
    <row r="174" s="1" customFormat="1" ht="15" customHeight="1">
      <c r="B174" s="270"/>
      <c r="C174" s="245" t="s">
        <v>2975</v>
      </c>
      <c r="D174" s="245"/>
      <c r="E174" s="245"/>
      <c r="F174" s="268" t="s">
        <v>2962</v>
      </c>
      <c r="G174" s="245"/>
      <c r="H174" s="245" t="s">
        <v>3023</v>
      </c>
      <c r="I174" s="245" t="s">
        <v>2958</v>
      </c>
      <c r="J174" s="245">
        <v>50</v>
      </c>
      <c r="K174" s="293"/>
    </row>
    <row r="175" s="1" customFormat="1" ht="15" customHeight="1">
      <c r="B175" s="270"/>
      <c r="C175" s="245" t="s">
        <v>2983</v>
      </c>
      <c r="D175" s="245"/>
      <c r="E175" s="245"/>
      <c r="F175" s="268" t="s">
        <v>2962</v>
      </c>
      <c r="G175" s="245"/>
      <c r="H175" s="245" t="s">
        <v>3023</v>
      </c>
      <c r="I175" s="245" t="s">
        <v>2958</v>
      </c>
      <c r="J175" s="245">
        <v>50</v>
      </c>
      <c r="K175" s="293"/>
    </row>
    <row r="176" s="1" customFormat="1" ht="15" customHeight="1">
      <c r="B176" s="270"/>
      <c r="C176" s="245" t="s">
        <v>2981</v>
      </c>
      <c r="D176" s="245"/>
      <c r="E176" s="245"/>
      <c r="F176" s="268" t="s">
        <v>2962</v>
      </c>
      <c r="G176" s="245"/>
      <c r="H176" s="245" t="s">
        <v>3023</v>
      </c>
      <c r="I176" s="245" t="s">
        <v>2958</v>
      </c>
      <c r="J176" s="245">
        <v>50</v>
      </c>
      <c r="K176" s="293"/>
    </row>
    <row r="177" s="1" customFormat="1" ht="15" customHeight="1">
      <c r="B177" s="270"/>
      <c r="C177" s="245" t="s">
        <v>134</v>
      </c>
      <c r="D177" s="245"/>
      <c r="E177" s="245"/>
      <c r="F177" s="268" t="s">
        <v>2956</v>
      </c>
      <c r="G177" s="245"/>
      <c r="H177" s="245" t="s">
        <v>3024</v>
      </c>
      <c r="I177" s="245" t="s">
        <v>3025</v>
      </c>
      <c r="J177" s="245"/>
      <c r="K177" s="293"/>
    </row>
    <row r="178" s="1" customFormat="1" ht="15" customHeight="1">
      <c r="B178" s="270"/>
      <c r="C178" s="245" t="s">
        <v>61</v>
      </c>
      <c r="D178" s="245"/>
      <c r="E178" s="245"/>
      <c r="F178" s="268" t="s">
        <v>2956</v>
      </c>
      <c r="G178" s="245"/>
      <c r="H178" s="245" t="s">
        <v>3026</v>
      </c>
      <c r="I178" s="245" t="s">
        <v>3027</v>
      </c>
      <c r="J178" s="245">
        <v>1</v>
      </c>
      <c r="K178" s="293"/>
    </row>
    <row r="179" s="1" customFormat="1" ht="15" customHeight="1">
      <c r="B179" s="270"/>
      <c r="C179" s="245" t="s">
        <v>57</v>
      </c>
      <c r="D179" s="245"/>
      <c r="E179" s="245"/>
      <c r="F179" s="268" t="s">
        <v>2956</v>
      </c>
      <c r="G179" s="245"/>
      <c r="H179" s="245" t="s">
        <v>3028</v>
      </c>
      <c r="I179" s="245" t="s">
        <v>2958</v>
      </c>
      <c r="J179" s="245">
        <v>20</v>
      </c>
      <c r="K179" s="293"/>
    </row>
    <row r="180" s="1" customFormat="1" ht="15" customHeight="1">
      <c r="B180" s="270"/>
      <c r="C180" s="245" t="s">
        <v>58</v>
      </c>
      <c r="D180" s="245"/>
      <c r="E180" s="245"/>
      <c r="F180" s="268" t="s">
        <v>2956</v>
      </c>
      <c r="G180" s="245"/>
      <c r="H180" s="245" t="s">
        <v>3029</v>
      </c>
      <c r="I180" s="245" t="s">
        <v>2958</v>
      </c>
      <c r="J180" s="245">
        <v>255</v>
      </c>
      <c r="K180" s="293"/>
    </row>
    <row r="181" s="1" customFormat="1" ht="15" customHeight="1">
      <c r="B181" s="270"/>
      <c r="C181" s="245" t="s">
        <v>135</v>
      </c>
      <c r="D181" s="245"/>
      <c r="E181" s="245"/>
      <c r="F181" s="268" t="s">
        <v>2956</v>
      </c>
      <c r="G181" s="245"/>
      <c r="H181" s="245" t="s">
        <v>2920</v>
      </c>
      <c r="I181" s="245" t="s">
        <v>2958</v>
      </c>
      <c r="J181" s="245">
        <v>10</v>
      </c>
      <c r="K181" s="293"/>
    </row>
    <row r="182" s="1" customFormat="1" ht="15" customHeight="1">
      <c r="B182" s="270"/>
      <c r="C182" s="245" t="s">
        <v>136</v>
      </c>
      <c r="D182" s="245"/>
      <c r="E182" s="245"/>
      <c r="F182" s="268" t="s">
        <v>2956</v>
      </c>
      <c r="G182" s="245"/>
      <c r="H182" s="245" t="s">
        <v>3030</v>
      </c>
      <c r="I182" s="245" t="s">
        <v>2991</v>
      </c>
      <c r="J182" s="245"/>
      <c r="K182" s="293"/>
    </row>
    <row r="183" s="1" customFormat="1" ht="15" customHeight="1">
      <c r="B183" s="270"/>
      <c r="C183" s="245" t="s">
        <v>3031</v>
      </c>
      <c r="D183" s="245"/>
      <c r="E183" s="245"/>
      <c r="F183" s="268" t="s">
        <v>2956</v>
      </c>
      <c r="G183" s="245"/>
      <c r="H183" s="245" t="s">
        <v>3032</v>
      </c>
      <c r="I183" s="245" t="s">
        <v>2991</v>
      </c>
      <c r="J183" s="245"/>
      <c r="K183" s="293"/>
    </row>
    <row r="184" s="1" customFormat="1" ht="15" customHeight="1">
      <c r="B184" s="270"/>
      <c r="C184" s="245" t="s">
        <v>3020</v>
      </c>
      <c r="D184" s="245"/>
      <c r="E184" s="245"/>
      <c r="F184" s="268" t="s">
        <v>2956</v>
      </c>
      <c r="G184" s="245"/>
      <c r="H184" s="245" t="s">
        <v>3033</v>
      </c>
      <c r="I184" s="245" t="s">
        <v>2991</v>
      </c>
      <c r="J184" s="245"/>
      <c r="K184" s="293"/>
    </row>
    <row r="185" s="1" customFormat="1" ht="15" customHeight="1">
      <c r="B185" s="270"/>
      <c r="C185" s="245" t="s">
        <v>138</v>
      </c>
      <c r="D185" s="245"/>
      <c r="E185" s="245"/>
      <c r="F185" s="268" t="s">
        <v>2962</v>
      </c>
      <c r="G185" s="245"/>
      <c r="H185" s="245" t="s">
        <v>3034</v>
      </c>
      <c r="I185" s="245" t="s">
        <v>2958</v>
      </c>
      <c r="J185" s="245">
        <v>50</v>
      </c>
      <c r="K185" s="293"/>
    </row>
    <row r="186" s="1" customFormat="1" ht="15" customHeight="1">
      <c r="B186" s="270"/>
      <c r="C186" s="245" t="s">
        <v>3035</v>
      </c>
      <c r="D186" s="245"/>
      <c r="E186" s="245"/>
      <c r="F186" s="268" t="s">
        <v>2962</v>
      </c>
      <c r="G186" s="245"/>
      <c r="H186" s="245" t="s">
        <v>3036</v>
      </c>
      <c r="I186" s="245" t="s">
        <v>3037</v>
      </c>
      <c r="J186" s="245"/>
      <c r="K186" s="293"/>
    </row>
    <row r="187" s="1" customFormat="1" ht="15" customHeight="1">
      <c r="B187" s="270"/>
      <c r="C187" s="245" t="s">
        <v>3038</v>
      </c>
      <c r="D187" s="245"/>
      <c r="E187" s="245"/>
      <c r="F187" s="268" t="s">
        <v>2962</v>
      </c>
      <c r="G187" s="245"/>
      <c r="H187" s="245" t="s">
        <v>3039</v>
      </c>
      <c r="I187" s="245" t="s">
        <v>3037</v>
      </c>
      <c r="J187" s="245"/>
      <c r="K187" s="293"/>
    </row>
    <row r="188" s="1" customFormat="1" ht="15" customHeight="1">
      <c r="B188" s="270"/>
      <c r="C188" s="245" t="s">
        <v>3040</v>
      </c>
      <c r="D188" s="245"/>
      <c r="E188" s="245"/>
      <c r="F188" s="268" t="s">
        <v>2962</v>
      </c>
      <c r="G188" s="245"/>
      <c r="H188" s="245" t="s">
        <v>3041</v>
      </c>
      <c r="I188" s="245" t="s">
        <v>3037</v>
      </c>
      <c r="J188" s="245"/>
      <c r="K188" s="293"/>
    </row>
    <row r="189" s="1" customFormat="1" ht="15" customHeight="1">
      <c r="B189" s="270"/>
      <c r="C189" s="306" t="s">
        <v>3042</v>
      </c>
      <c r="D189" s="245"/>
      <c r="E189" s="245"/>
      <c r="F189" s="268" t="s">
        <v>2962</v>
      </c>
      <c r="G189" s="245"/>
      <c r="H189" s="245" t="s">
        <v>3043</v>
      </c>
      <c r="I189" s="245" t="s">
        <v>3044</v>
      </c>
      <c r="J189" s="307" t="s">
        <v>3045</v>
      </c>
      <c r="K189" s="293"/>
    </row>
    <row r="190" s="17" customFormat="1" ht="15" customHeight="1">
      <c r="B190" s="308"/>
      <c r="C190" s="309" t="s">
        <v>3046</v>
      </c>
      <c r="D190" s="310"/>
      <c r="E190" s="310"/>
      <c r="F190" s="311" t="s">
        <v>2962</v>
      </c>
      <c r="G190" s="310"/>
      <c r="H190" s="310" t="s">
        <v>3047</v>
      </c>
      <c r="I190" s="310" t="s">
        <v>3044</v>
      </c>
      <c r="J190" s="312" t="s">
        <v>3045</v>
      </c>
      <c r="K190" s="313"/>
    </row>
    <row r="191" s="1" customFormat="1" ht="15" customHeight="1">
      <c r="B191" s="270"/>
      <c r="C191" s="306" t="s">
        <v>46</v>
      </c>
      <c r="D191" s="245"/>
      <c r="E191" s="245"/>
      <c r="F191" s="268" t="s">
        <v>2956</v>
      </c>
      <c r="G191" s="245"/>
      <c r="H191" s="242" t="s">
        <v>3048</v>
      </c>
      <c r="I191" s="245" t="s">
        <v>3049</v>
      </c>
      <c r="J191" s="245"/>
      <c r="K191" s="293"/>
    </row>
    <row r="192" s="1" customFormat="1" ht="15" customHeight="1">
      <c r="B192" s="270"/>
      <c r="C192" s="306" t="s">
        <v>3050</v>
      </c>
      <c r="D192" s="245"/>
      <c r="E192" s="245"/>
      <c r="F192" s="268" t="s">
        <v>2956</v>
      </c>
      <c r="G192" s="245"/>
      <c r="H192" s="245" t="s">
        <v>3051</v>
      </c>
      <c r="I192" s="245" t="s">
        <v>2991</v>
      </c>
      <c r="J192" s="245"/>
      <c r="K192" s="293"/>
    </row>
    <row r="193" s="1" customFormat="1" ht="15" customHeight="1">
      <c r="B193" s="270"/>
      <c r="C193" s="306" t="s">
        <v>3052</v>
      </c>
      <c r="D193" s="245"/>
      <c r="E193" s="245"/>
      <c r="F193" s="268" t="s">
        <v>2956</v>
      </c>
      <c r="G193" s="245"/>
      <c r="H193" s="245" t="s">
        <v>3053</v>
      </c>
      <c r="I193" s="245" t="s">
        <v>2991</v>
      </c>
      <c r="J193" s="245"/>
      <c r="K193" s="293"/>
    </row>
    <row r="194" s="1" customFormat="1" ht="15" customHeight="1">
      <c r="B194" s="270"/>
      <c r="C194" s="306" t="s">
        <v>3054</v>
      </c>
      <c r="D194" s="245"/>
      <c r="E194" s="245"/>
      <c r="F194" s="268" t="s">
        <v>2962</v>
      </c>
      <c r="G194" s="245"/>
      <c r="H194" s="245" t="s">
        <v>3055</v>
      </c>
      <c r="I194" s="245" t="s">
        <v>2991</v>
      </c>
      <c r="J194" s="245"/>
      <c r="K194" s="293"/>
    </row>
    <row r="195" s="1" customFormat="1" ht="15" customHeight="1">
      <c r="B195" s="299"/>
      <c r="C195" s="314"/>
      <c r="D195" s="279"/>
      <c r="E195" s="279"/>
      <c r="F195" s="279"/>
      <c r="G195" s="279"/>
      <c r="H195" s="279"/>
      <c r="I195" s="279"/>
      <c r="J195" s="279"/>
      <c r="K195" s="300"/>
    </row>
    <row r="196" s="1" customFormat="1" ht="18.75" customHeight="1">
      <c r="B196" s="281"/>
      <c r="C196" s="291"/>
      <c r="D196" s="291"/>
      <c r="E196" s="291"/>
      <c r="F196" s="301"/>
      <c r="G196" s="291"/>
      <c r="H196" s="291"/>
      <c r="I196" s="291"/>
      <c r="J196" s="291"/>
      <c r="K196" s="281"/>
    </row>
    <row r="197" s="1" customFormat="1" ht="18.75" customHeight="1">
      <c r="B197" s="281"/>
      <c r="C197" s="291"/>
      <c r="D197" s="291"/>
      <c r="E197" s="291"/>
      <c r="F197" s="301"/>
      <c r="G197" s="291"/>
      <c r="H197" s="291"/>
      <c r="I197" s="291"/>
      <c r="J197" s="291"/>
      <c r="K197" s="281"/>
    </row>
    <row r="198" s="1" customFormat="1" ht="18.75" customHeight="1">
      <c r="B198" s="253"/>
      <c r="C198" s="253"/>
      <c r="D198" s="253"/>
      <c r="E198" s="253"/>
      <c r="F198" s="253"/>
      <c r="G198" s="253"/>
      <c r="H198" s="253"/>
      <c r="I198" s="253"/>
      <c r="J198" s="253"/>
      <c r="K198" s="253"/>
    </row>
    <row r="199" s="1" customFormat="1" ht="13.5">
      <c r="B199" s="232"/>
      <c r="C199" s="233"/>
      <c r="D199" s="233"/>
      <c r="E199" s="233"/>
      <c r="F199" s="233"/>
      <c r="G199" s="233"/>
      <c r="H199" s="233"/>
      <c r="I199" s="233"/>
      <c r="J199" s="233"/>
      <c r="K199" s="234"/>
    </row>
    <row r="200" s="1" customFormat="1" ht="21">
      <c r="B200" s="235"/>
      <c r="C200" s="236" t="s">
        <v>3056</v>
      </c>
      <c r="D200" s="236"/>
      <c r="E200" s="236"/>
      <c r="F200" s="236"/>
      <c r="G200" s="236"/>
      <c r="H200" s="236"/>
      <c r="I200" s="236"/>
      <c r="J200" s="236"/>
      <c r="K200" s="237"/>
    </row>
    <row r="201" s="1" customFormat="1" ht="25.5" customHeight="1">
      <c r="B201" s="235"/>
      <c r="C201" s="315" t="s">
        <v>3057</v>
      </c>
      <c r="D201" s="315"/>
      <c r="E201" s="315"/>
      <c r="F201" s="315" t="s">
        <v>3058</v>
      </c>
      <c r="G201" s="316"/>
      <c r="H201" s="315" t="s">
        <v>3059</v>
      </c>
      <c r="I201" s="315"/>
      <c r="J201" s="315"/>
      <c r="K201" s="237"/>
    </row>
    <row r="202" s="1" customFormat="1" ht="5.25" customHeight="1">
      <c r="B202" s="270"/>
      <c r="C202" s="265"/>
      <c r="D202" s="265"/>
      <c r="E202" s="265"/>
      <c r="F202" s="265"/>
      <c r="G202" s="291"/>
      <c r="H202" s="265"/>
      <c r="I202" s="265"/>
      <c r="J202" s="265"/>
      <c r="K202" s="293"/>
    </row>
    <row r="203" s="1" customFormat="1" ht="15" customHeight="1">
      <c r="B203" s="270"/>
      <c r="C203" s="245" t="s">
        <v>3049</v>
      </c>
      <c r="D203" s="245"/>
      <c r="E203" s="245"/>
      <c r="F203" s="268" t="s">
        <v>47</v>
      </c>
      <c r="G203" s="245"/>
      <c r="H203" s="245" t="s">
        <v>3060</v>
      </c>
      <c r="I203" s="245"/>
      <c r="J203" s="245"/>
      <c r="K203" s="293"/>
    </row>
    <row r="204" s="1" customFormat="1" ht="15" customHeight="1">
      <c r="B204" s="270"/>
      <c r="C204" s="245"/>
      <c r="D204" s="245"/>
      <c r="E204" s="245"/>
      <c r="F204" s="268" t="s">
        <v>48</v>
      </c>
      <c r="G204" s="245"/>
      <c r="H204" s="245" t="s">
        <v>3061</v>
      </c>
      <c r="I204" s="245"/>
      <c r="J204" s="245"/>
      <c r="K204" s="293"/>
    </row>
    <row r="205" s="1" customFormat="1" ht="15" customHeight="1">
      <c r="B205" s="270"/>
      <c r="C205" s="245"/>
      <c r="D205" s="245"/>
      <c r="E205" s="245"/>
      <c r="F205" s="268" t="s">
        <v>51</v>
      </c>
      <c r="G205" s="245"/>
      <c r="H205" s="245" t="s">
        <v>3062</v>
      </c>
      <c r="I205" s="245"/>
      <c r="J205" s="245"/>
      <c r="K205" s="293"/>
    </row>
    <row r="206" s="1" customFormat="1" ht="15" customHeight="1">
      <c r="B206" s="270"/>
      <c r="C206" s="245"/>
      <c r="D206" s="245"/>
      <c r="E206" s="245"/>
      <c r="F206" s="268" t="s">
        <v>49</v>
      </c>
      <c r="G206" s="245"/>
      <c r="H206" s="245" t="s">
        <v>3063</v>
      </c>
      <c r="I206" s="245"/>
      <c r="J206" s="245"/>
      <c r="K206" s="293"/>
    </row>
    <row r="207" s="1" customFormat="1" ht="15" customHeight="1">
      <c r="B207" s="270"/>
      <c r="C207" s="245"/>
      <c r="D207" s="245"/>
      <c r="E207" s="245"/>
      <c r="F207" s="268" t="s">
        <v>50</v>
      </c>
      <c r="G207" s="245"/>
      <c r="H207" s="245" t="s">
        <v>3064</v>
      </c>
      <c r="I207" s="245"/>
      <c r="J207" s="245"/>
      <c r="K207" s="293"/>
    </row>
    <row r="208" s="1" customFormat="1" ht="15" customHeight="1">
      <c r="B208" s="270"/>
      <c r="C208" s="245"/>
      <c r="D208" s="245"/>
      <c r="E208" s="245"/>
      <c r="F208" s="268"/>
      <c r="G208" s="245"/>
      <c r="H208" s="245"/>
      <c r="I208" s="245"/>
      <c r="J208" s="245"/>
      <c r="K208" s="293"/>
    </row>
    <row r="209" s="1" customFormat="1" ht="15" customHeight="1">
      <c r="B209" s="270"/>
      <c r="C209" s="245" t="s">
        <v>3003</v>
      </c>
      <c r="D209" s="245"/>
      <c r="E209" s="245"/>
      <c r="F209" s="268" t="s">
        <v>83</v>
      </c>
      <c r="G209" s="245"/>
      <c r="H209" s="245" t="s">
        <v>3065</v>
      </c>
      <c r="I209" s="245"/>
      <c r="J209" s="245"/>
      <c r="K209" s="293"/>
    </row>
    <row r="210" s="1" customFormat="1" ht="15" customHeight="1">
      <c r="B210" s="270"/>
      <c r="C210" s="245"/>
      <c r="D210" s="245"/>
      <c r="E210" s="245"/>
      <c r="F210" s="268" t="s">
        <v>2898</v>
      </c>
      <c r="G210" s="245"/>
      <c r="H210" s="245" t="s">
        <v>2899</v>
      </c>
      <c r="I210" s="245"/>
      <c r="J210" s="245"/>
      <c r="K210" s="293"/>
    </row>
    <row r="211" s="1" customFormat="1" ht="15" customHeight="1">
      <c r="B211" s="270"/>
      <c r="C211" s="245"/>
      <c r="D211" s="245"/>
      <c r="E211" s="245"/>
      <c r="F211" s="268" t="s">
        <v>2896</v>
      </c>
      <c r="G211" s="245"/>
      <c r="H211" s="245" t="s">
        <v>3066</v>
      </c>
      <c r="I211" s="245"/>
      <c r="J211" s="245"/>
      <c r="K211" s="293"/>
    </row>
    <row r="212" s="1" customFormat="1" ht="15" customHeight="1">
      <c r="B212" s="317"/>
      <c r="C212" s="245"/>
      <c r="D212" s="245"/>
      <c r="E212" s="245"/>
      <c r="F212" s="268" t="s">
        <v>2900</v>
      </c>
      <c r="G212" s="306"/>
      <c r="H212" s="297" t="s">
        <v>2901</v>
      </c>
      <c r="I212" s="297"/>
      <c r="J212" s="297"/>
      <c r="K212" s="318"/>
    </row>
    <row r="213" s="1" customFormat="1" ht="15" customHeight="1">
      <c r="B213" s="317"/>
      <c r="C213" s="245"/>
      <c r="D213" s="245"/>
      <c r="E213" s="245"/>
      <c r="F213" s="268" t="s">
        <v>2902</v>
      </c>
      <c r="G213" s="306"/>
      <c r="H213" s="297" t="s">
        <v>3067</v>
      </c>
      <c r="I213" s="297"/>
      <c r="J213" s="297"/>
      <c r="K213" s="318"/>
    </row>
    <row r="214" s="1" customFormat="1" ht="15" customHeight="1">
      <c r="B214" s="317"/>
      <c r="C214" s="245"/>
      <c r="D214" s="245"/>
      <c r="E214" s="245"/>
      <c r="F214" s="268"/>
      <c r="G214" s="306"/>
      <c r="H214" s="297"/>
      <c r="I214" s="297"/>
      <c r="J214" s="297"/>
      <c r="K214" s="318"/>
    </row>
    <row r="215" s="1" customFormat="1" ht="15" customHeight="1">
      <c r="B215" s="317"/>
      <c r="C215" s="245" t="s">
        <v>3027</v>
      </c>
      <c r="D215" s="245"/>
      <c r="E215" s="245"/>
      <c r="F215" s="268">
        <v>1</v>
      </c>
      <c r="G215" s="306"/>
      <c r="H215" s="297" t="s">
        <v>3068</v>
      </c>
      <c r="I215" s="297"/>
      <c r="J215" s="297"/>
      <c r="K215" s="318"/>
    </row>
    <row r="216" s="1" customFormat="1" ht="15" customHeight="1">
      <c r="B216" s="317"/>
      <c r="C216" s="245"/>
      <c r="D216" s="245"/>
      <c r="E216" s="245"/>
      <c r="F216" s="268">
        <v>2</v>
      </c>
      <c r="G216" s="306"/>
      <c r="H216" s="297" t="s">
        <v>3069</v>
      </c>
      <c r="I216" s="297"/>
      <c r="J216" s="297"/>
      <c r="K216" s="318"/>
    </row>
    <row r="217" s="1" customFormat="1" ht="15" customHeight="1">
      <c r="B217" s="317"/>
      <c r="C217" s="245"/>
      <c r="D217" s="245"/>
      <c r="E217" s="245"/>
      <c r="F217" s="268">
        <v>3</v>
      </c>
      <c r="G217" s="306"/>
      <c r="H217" s="297" t="s">
        <v>3070</v>
      </c>
      <c r="I217" s="297"/>
      <c r="J217" s="297"/>
      <c r="K217" s="318"/>
    </row>
    <row r="218" s="1" customFormat="1" ht="15" customHeight="1">
      <c r="B218" s="317"/>
      <c r="C218" s="245"/>
      <c r="D218" s="245"/>
      <c r="E218" s="245"/>
      <c r="F218" s="268">
        <v>4</v>
      </c>
      <c r="G218" s="306"/>
      <c r="H218" s="297" t="s">
        <v>3071</v>
      </c>
      <c r="I218" s="297"/>
      <c r="J218" s="297"/>
      <c r="K218" s="318"/>
    </row>
    <row r="219" s="1" customFormat="1" ht="12.75" customHeight="1">
      <c r="B219" s="319"/>
      <c r="C219" s="320"/>
      <c r="D219" s="320"/>
      <c r="E219" s="320"/>
      <c r="F219" s="320"/>
      <c r="G219" s="320"/>
      <c r="H219" s="320"/>
      <c r="I219" s="320"/>
      <c r="J219" s="320"/>
      <c r="K219" s="32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84</v>
      </c>
    </row>
    <row r="4" s="1" customFormat="1" ht="24.96" customHeight="1">
      <c r="B4" s="23"/>
      <c r="D4" s="24" t="s">
        <v>113</v>
      </c>
      <c r="L4" s="23"/>
      <c r="M4" s="115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Regenerace bytového domu na ulici Kepkova 1465/3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114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115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25. 3. 2024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27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28</v>
      </c>
      <c r="F15" s="39"/>
      <c r="G15" s="39"/>
      <c r="H15" s="39"/>
      <c r="I15" s="33" t="s">
        <v>29</v>
      </c>
      <c r="J15" s="28" t="s">
        <v>30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31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29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33</v>
      </c>
      <c r="E20" s="39"/>
      <c r="F20" s="39"/>
      <c r="G20" s="39"/>
      <c r="H20" s="39"/>
      <c r="I20" s="33" t="s">
        <v>26</v>
      </c>
      <c r="J20" s="28" t="s">
        <v>34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35</v>
      </c>
      <c r="F21" s="39"/>
      <c r="G21" s="39"/>
      <c r="H21" s="39"/>
      <c r="I21" s="33" t="s">
        <v>29</v>
      </c>
      <c r="J21" s="28" t="s">
        <v>36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38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39</v>
      </c>
      <c r="F24" s="39"/>
      <c r="G24" s="39"/>
      <c r="H24" s="39"/>
      <c r="I24" s="33" t="s">
        <v>29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40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42</v>
      </c>
      <c r="E30" s="39"/>
      <c r="F30" s="39"/>
      <c r="G30" s="39"/>
      <c r="H30" s="39"/>
      <c r="I30" s="39"/>
      <c r="J30" s="91">
        <f>ROUND(J92,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44</v>
      </c>
      <c r="G32" s="39"/>
      <c r="H32" s="39"/>
      <c r="I32" s="44" t="s">
        <v>43</v>
      </c>
      <c r="J32" s="44" t="s">
        <v>45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46</v>
      </c>
      <c r="E33" s="33" t="s">
        <v>47</v>
      </c>
      <c r="F33" s="123">
        <f>ROUND((SUM(BE92:BE428)),  2)</f>
        <v>0</v>
      </c>
      <c r="G33" s="39"/>
      <c r="H33" s="39"/>
      <c r="I33" s="124">
        <v>0.20999999999999999</v>
      </c>
      <c r="J33" s="123">
        <f>ROUND(((SUM(BE92:BE428))*I33),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48</v>
      </c>
      <c r="F34" s="123">
        <f>ROUND((SUM(BF92:BF428)),  2)</f>
        <v>0</v>
      </c>
      <c r="G34" s="39"/>
      <c r="H34" s="39"/>
      <c r="I34" s="124">
        <v>0.12</v>
      </c>
      <c r="J34" s="123">
        <f>ROUND(((SUM(BF92:BF428))*I34),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49</v>
      </c>
      <c r="F35" s="123">
        <f>ROUND((SUM(BG92:BG428)),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50</v>
      </c>
      <c r="F36" s="123">
        <f>ROUND((SUM(BH92:BH428)),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51</v>
      </c>
      <c r="F37" s="123">
        <f>ROUND((SUM(BI92:BI428)),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52</v>
      </c>
      <c r="E39" s="77"/>
      <c r="F39" s="77"/>
      <c r="G39" s="127" t="s">
        <v>53</v>
      </c>
      <c r="H39" s="128" t="s">
        <v>54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116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Regenerace bytového domu na ulici Kepkova 1465/3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114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01 - Bourací práce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Kepkova 1465/3</v>
      </c>
      <c r="G52" s="39"/>
      <c r="H52" s="39"/>
      <c r="I52" s="33" t="s">
        <v>23</v>
      </c>
      <c r="J52" s="65" t="str">
        <f>IF(J12="","",J12)</f>
        <v>25. 3. 2024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Statutární město Ostrava, městský obvod Slezská Os</v>
      </c>
      <c r="G54" s="39"/>
      <c r="H54" s="39"/>
      <c r="I54" s="33" t="s">
        <v>33</v>
      </c>
      <c r="J54" s="37" t="str">
        <f>E21</f>
        <v>Made 4 BIM s.r.o.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39"/>
      <c r="E55" s="39"/>
      <c r="F55" s="28" t="str">
        <f>IF(E18="","",E18)</f>
        <v>Vyplň údaj</v>
      </c>
      <c r="G55" s="39"/>
      <c r="H55" s="39"/>
      <c r="I55" s="33" t="s">
        <v>38</v>
      </c>
      <c r="J55" s="37" t="str">
        <f>E24</f>
        <v>Pavel Klus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117</v>
      </c>
      <c r="D57" s="125"/>
      <c r="E57" s="125"/>
      <c r="F57" s="125"/>
      <c r="G57" s="125"/>
      <c r="H57" s="125"/>
      <c r="I57" s="125"/>
      <c r="J57" s="132" t="s">
        <v>118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74</v>
      </c>
      <c r="D59" s="39"/>
      <c r="E59" s="39"/>
      <c r="F59" s="39"/>
      <c r="G59" s="39"/>
      <c r="H59" s="39"/>
      <c r="I59" s="39"/>
      <c r="J59" s="91">
        <f>J92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119</v>
      </c>
    </row>
    <row r="60" s="9" customFormat="1" ht="24.96" customHeight="1">
      <c r="A60" s="9"/>
      <c r="B60" s="134"/>
      <c r="C60" s="9"/>
      <c r="D60" s="135" t="s">
        <v>120</v>
      </c>
      <c r="E60" s="136"/>
      <c r="F60" s="136"/>
      <c r="G60" s="136"/>
      <c r="H60" s="136"/>
      <c r="I60" s="136"/>
      <c r="J60" s="137">
        <f>J93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121</v>
      </c>
      <c r="E61" s="140"/>
      <c r="F61" s="140"/>
      <c r="G61" s="140"/>
      <c r="H61" s="140"/>
      <c r="I61" s="140"/>
      <c r="J61" s="141">
        <f>J94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122</v>
      </c>
      <c r="E62" s="140"/>
      <c r="F62" s="140"/>
      <c r="G62" s="140"/>
      <c r="H62" s="140"/>
      <c r="I62" s="140"/>
      <c r="J62" s="141">
        <f>J105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8"/>
      <c r="C63" s="10"/>
      <c r="D63" s="139" t="s">
        <v>123</v>
      </c>
      <c r="E63" s="140"/>
      <c r="F63" s="140"/>
      <c r="G63" s="140"/>
      <c r="H63" s="140"/>
      <c r="I63" s="140"/>
      <c r="J63" s="141">
        <f>J260</f>
        <v>0</v>
      </c>
      <c r="K63" s="10"/>
      <c r="L63" s="13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34"/>
      <c r="C64" s="9"/>
      <c r="D64" s="135" t="s">
        <v>124</v>
      </c>
      <c r="E64" s="136"/>
      <c r="F64" s="136"/>
      <c r="G64" s="136"/>
      <c r="H64" s="136"/>
      <c r="I64" s="136"/>
      <c r="J64" s="137">
        <f>J274</f>
        <v>0</v>
      </c>
      <c r="K64" s="9"/>
      <c r="L64" s="13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38"/>
      <c r="C65" s="10"/>
      <c r="D65" s="139" t="s">
        <v>125</v>
      </c>
      <c r="E65" s="140"/>
      <c r="F65" s="140"/>
      <c r="G65" s="140"/>
      <c r="H65" s="140"/>
      <c r="I65" s="140"/>
      <c r="J65" s="141">
        <f>J275</f>
        <v>0</v>
      </c>
      <c r="K65" s="10"/>
      <c r="L65" s="13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8"/>
      <c r="C66" s="10"/>
      <c r="D66" s="139" t="s">
        <v>126</v>
      </c>
      <c r="E66" s="140"/>
      <c r="F66" s="140"/>
      <c r="G66" s="140"/>
      <c r="H66" s="140"/>
      <c r="I66" s="140"/>
      <c r="J66" s="141">
        <f>J279</f>
        <v>0</v>
      </c>
      <c r="K66" s="10"/>
      <c r="L66" s="13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38"/>
      <c r="C67" s="10"/>
      <c r="D67" s="139" t="s">
        <v>127</v>
      </c>
      <c r="E67" s="140"/>
      <c r="F67" s="140"/>
      <c r="G67" s="140"/>
      <c r="H67" s="140"/>
      <c r="I67" s="140"/>
      <c r="J67" s="141">
        <f>J299</f>
        <v>0</v>
      </c>
      <c r="K67" s="10"/>
      <c r="L67" s="13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38"/>
      <c r="C68" s="10"/>
      <c r="D68" s="139" t="s">
        <v>128</v>
      </c>
      <c r="E68" s="140"/>
      <c r="F68" s="140"/>
      <c r="G68" s="140"/>
      <c r="H68" s="140"/>
      <c r="I68" s="140"/>
      <c r="J68" s="141">
        <f>J311</f>
        <v>0</v>
      </c>
      <c r="K68" s="10"/>
      <c r="L68" s="13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38"/>
      <c r="C69" s="10"/>
      <c r="D69" s="139" t="s">
        <v>129</v>
      </c>
      <c r="E69" s="140"/>
      <c r="F69" s="140"/>
      <c r="G69" s="140"/>
      <c r="H69" s="140"/>
      <c r="I69" s="140"/>
      <c r="J69" s="141">
        <f>J356</f>
        <v>0</v>
      </c>
      <c r="K69" s="10"/>
      <c r="L69" s="13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38"/>
      <c r="C70" s="10"/>
      <c r="D70" s="139" t="s">
        <v>130</v>
      </c>
      <c r="E70" s="140"/>
      <c r="F70" s="140"/>
      <c r="G70" s="140"/>
      <c r="H70" s="140"/>
      <c r="I70" s="140"/>
      <c r="J70" s="141">
        <f>J398</f>
        <v>0</v>
      </c>
      <c r="K70" s="10"/>
      <c r="L70" s="13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38"/>
      <c r="C71" s="10"/>
      <c r="D71" s="139" t="s">
        <v>131</v>
      </c>
      <c r="E71" s="140"/>
      <c r="F71" s="140"/>
      <c r="G71" s="140"/>
      <c r="H71" s="140"/>
      <c r="I71" s="140"/>
      <c r="J71" s="141">
        <f>J412</f>
        <v>0</v>
      </c>
      <c r="K71" s="10"/>
      <c r="L71" s="13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38"/>
      <c r="C72" s="10"/>
      <c r="D72" s="139" t="s">
        <v>132</v>
      </c>
      <c r="E72" s="140"/>
      <c r="F72" s="140"/>
      <c r="G72" s="140"/>
      <c r="H72" s="140"/>
      <c r="I72" s="140"/>
      <c r="J72" s="141">
        <f>J418</f>
        <v>0</v>
      </c>
      <c r="K72" s="10"/>
      <c r="L72" s="13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39"/>
      <c r="D73" s="39"/>
      <c r="E73" s="39"/>
      <c r="F73" s="39"/>
      <c r="G73" s="39"/>
      <c r="H73" s="39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58"/>
      <c r="C78" s="59"/>
      <c r="D78" s="59"/>
      <c r="E78" s="59"/>
      <c r="F78" s="59"/>
      <c r="G78" s="59"/>
      <c r="H78" s="59"/>
      <c r="I78" s="59"/>
      <c r="J78" s="59"/>
      <c r="K78" s="5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133</v>
      </c>
      <c r="D79" s="39"/>
      <c r="E79" s="39"/>
      <c r="F79" s="39"/>
      <c r="G79" s="39"/>
      <c r="H79" s="39"/>
      <c r="I79" s="39"/>
      <c r="J79" s="39"/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39"/>
      <c r="D80" s="39"/>
      <c r="E80" s="39"/>
      <c r="F80" s="39"/>
      <c r="G80" s="39"/>
      <c r="H80" s="39"/>
      <c r="I80" s="39"/>
      <c r="J80" s="39"/>
      <c r="K80" s="39"/>
      <c r="L80" s="11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17</v>
      </c>
      <c r="D81" s="39"/>
      <c r="E81" s="39"/>
      <c r="F81" s="39"/>
      <c r="G81" s="39"/>
      <c r="H81" s="39"/>
      <c r="I81" s="39"/>
      <c r="J81" s="39"/>
      <c r="K81" s="39"/>
      <c r="L81" s="11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39"/>
      <c r="D82" s="39"/>
      <c r="E82" s="116" t="str">
        <f>E7</f>
        <v>Regenerace bytového domu na ulici Kepkova 1465/3</v>
      </c>
      <c r="F82" s="33"/>
      <c r="G82" s="33"/>
      <c r="H82" s="33"/>
      <c r="I82" s="39"/>
      <c r="J82" s="39"/>
      <c r="K82" s="39"/>
      <c r="L82" s="11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114</v>
      </c>
      <c r="D83" s="39"/>
      <c r="E83" s="39"/>
      <c r="F83" s="39"/>
      <c r="G83" s="39"/>
      <c r="H83" s="39"/>
      <c r="I83" s="39"/>
      <c r="J83" s="39"/>
      <c r="K83" s="39"/>
      <c r="L83" s="11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39"/>
      <c r="D84" s="39"/>
      <c r="E84" s="63" t="str">
        <f>E9</f>
        <v>01 - Bourací práce</v>
      </c>
      <c r="F84" s="39"/>
      <c r="G84" s="39"/>
      <c r="H84" s="39"/>
      <c r="I84" s="39"/>
      <c r="J84" s="39"/>
      <c r="K84" s="39"/>
      <c r="L84" s="11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39"/>
      <c r="D85" s="39"/>
      <c r="E85" s="39"/>
      <c r="F85" s="39"/>
      <c r="G85" s="39"/>
      <c r="H85" s="39"/>
      <c r="I85" s="39"/>
      <c r="J85" s="39"/>
      <c r="K85" s="39"/>
      <c r="L85" s="11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39"/>
      <c r="E86" s="39"/>
      <c r="F86" s="28" t="str">
        <f>F12</f>
        <v>Kepkova 1465/3</v>
      </c>
      <c r="G86" s="39"/>
      <c r="H86" s="39"/>
      <c r="I86" s="33" t="s">
        <v>23</v>
      </c>
      <c r="J86" s="65" t="str">
        <f>IF(J12="","",J12)</f>
        <v>25. 3. 2024</v>
      </c>
      <c r="K86" s="39"/>
      <c r="L86" s="11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39"/>
      <c r="D87" s="39"/>
      <c r="E87" s="39"/>
      <c r="F87" s="39"/>
      <c r="G87" s="39"/>
      <c r="H87" s="39"/>
      <c r="I87" s="39"/>
      <c r="J87" s="39"/>
      <c r="K87" s="39"/>
      <c r="L87" s="117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39"/>
      <c r="E88" s="39"/>
      <c r="F88" s="28" t="str">
        <f>E15</f>
        <v>Statutární město Ostrava, městský obvod Slezská Os</v>
      </c>
      <c r="G88" s="39"/>
      <c r="H88" s="39"/>
      <c r="I88" s="33" t="s">
        <v>33</v>
      </c>
      <c r="J88" s="37" t="str">
        <f>E21</f>
        <v>Made 4 BIM s.r.o.</v>
      </c>
      <c r="K88" s="39"/>
      <c r="L88" s="117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31</v>
      </c>
      <c r="D89" s="39"/>
      <c r="E89" s="39"/>
      <c r="F89" s="28" t="str">
        <f>IF(E18="","",E18)</f>
        <v>Vyplň údaj</v>
      </c>
      <c r="G89" s="39"/>
      <c r="H89" s="39"/>
      <c r="I89" s="33" t="s">
        <v>38</v>
      </c>
      <c r="J89" s="37" t="str">
        <f>E24</f>
        <v>Pavel Klus</v>
      </c>
      <c r="K89" s="39"/>
      <c r="L89" s="117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39"/>
      <c r="D90" s="39"/>
      <c r="E90" s="39"/>
      <c r="F90" s="39"/>
      <c r="G90" s="39"/>
      <c r="H90" s="39"/>
      <c r="I90" s="39"/>
      <c r="J90" s="39"/>
      <c r="K90" s="39"/>
      <c r="L90" s="117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42"/>
      <c r="B91" s="143"/>
      <c r="C91" s="144" t="s">
        <v>134</v>
      </c>
      <c r="D91" s="145" t="s">
        <v>61</v>
      </c>
      <c r="E91" s="145" t="s">
        <v>57</v>
      </c>
      <c r="F91" s="145" t="s">
        <v>58</v>
      </c>
      <c r="G91" s="145" t="s">
        <v>135</v>
      </c>
      <c r="H91" s="145" t="s">
        <v>136</v>
      </c>
      <c r="I91" s="145" t="s">
        <v>137</v>
      </c>
      <c r="J91" s="145" t="s">
        <v>118</v>
      </c>
      <c r="K91" s="146" t="s">
        <v>138</v>
      </c>
      <c r="L91" s="147"/>
      <c r="M91" s="81" t="s">
        <v>3</v>
      </c>
      <c r="N91" s="82" t="s">
        <v>46</v>
      </c>
      <c r="O91" s="82" t="s">
        <v>139</v>
      </c>
      <c r="P91" s="82" t="s">
        <v>140</v>
      </c>
      <c r="Q91" s="82" t="s">
        <v>141</v>
      </c>
      <c r="R91" s="82" t="s">
        <v>142</v>
      </c>
      <c r="S91" s="82" t="s">
        <v>143</v>
      </c>
      <c r="T91" s="83" t="s">
        <v>144</v>
      </c>
      <c r="U91" s="142"/>
      <c r="V91" s="142"/>
      <c r="W91" s="142"/>
      <c r="X91" s="142"/>
      <c r="Y91" s="142"/>
      <c r="Z91" s="142"/>
      <c r="AA91" s="142"/>
      <c r="AB91" s="142"/>
      <c r="AC91" s="142"/>
      <c r="AD91" s="142"/>
      <c r="AE91" s="142"/>
    </row>
    <row r="92" s="2" customFormat="1" ht="22.8" customHeight="1">
      <c r="A92" s="39"/>
      <c r="B92" s="40"/>
      <c r="C92" s="88" t="s">
        <v>145</v>
      </c>
      <c r="D92" s="39"/>
      <c r="E92" s="39"/>
      <c r="F92" s="39"/>
      <c r="G92" s="39"/>
      <c r="H92" s="39"/>
      <c r="I92" s="39"/>
      <c r="J92" s="148">
        <f>BK92</f>
        <v>0</v>
      </c>
      <c r="K92" s="39"/>
      <c r="L92" s="40"/>
      <c r="M92" s="84"/>
      <c r="N92" s="69"/>
      <c r="O92" s="85"/>
      <c r="P92" s="149">
        <f>P93+P274</f>
        <v>0</v>
      </c>
      <c r="Q92" s="85"/>
      <c r="R92" s="149">
        <f>R93+R274</f>
        <v>0</v>
      </c>
      <c r="S92" s="85"/>
      <c r="T92" s="150">
        <f>T93+T274</f>
        <v>590.16436800000008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20" t="s">
        <v>75</v>
      </c>
      <c r="AU92" s="20" t="s">
        <v>119</v>
      </c>
      <c r="BK92" s="151">
        <f>BK93+BK274</f>
        <v>0</v>
      </c>
    </row>
    <row r="93" s="12" customFormat="1" ht="25.92" customHeight="1">
      <c r="A93" s="12"/>
      <c r="B93" s="152"/>
      <c r="C93" s="12"/>
      <c r="D93" s="153" t="s">
        <v>75</v>
      </c>
      <c r="E93" s="154" t="s">
        <v>146</v>
      </c>
      <c r="F93" s="154" t="s">
        <v>147</v>
      </c>
      <c r="G93" s="12"/>
      <c r="H93" s="12"/>
      <c r="I93" s="155"/>
      <c r="J93" s="156">
        <f>BK93</f>
        <v>0</v>
      </c>
      <c r="K93" s="12"/>
      <c r="L93" s="152"/>
      <c r="M93" s="157"/>
      <c r="N93" s="158"/>
      <c r="O93" s="158"/>
      <c r="P93" s="159">
        <f>P94+P105+P260</f>
        <v>0</v>
      </c>
      <c r="Q93" s="158"/>
      <c r="R93" s="159">
        <f>R94+R105+R260</f>
        <v>0</v>
      </c>
      <c r="S93" s="158"/>
      <c r="T93" s="160">
        <f>T94+T105+T260</f>
        <v>564.99578000000008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53" t="s">
        <v>84</v>
      </c>
      <c r="AT93" s="161" t="s">
        <v>75</v>
      </c>
      <c r="AU93" s="161" t="s">
        <v>76</v>
      </c>
      <c r="AY93" s="153" t="s">
        <v>148</v>
      </c>
      <c r="BK93" s="162">
        <f>BK94+BK105+BK260</f>
        <v>0</v>
      </c>
    </row>
    <row r="94" s="12" customFormat="1" ht="22.8" customHeight="1">
      <c r="A94" s="12"/>
      <c r="B94" s="152"/>
      <c r="C94" s="12"/>
      <c r="D94" s="153" t="s">
        <v>75</v>
      </c>
      <c r="E94" s="163" t="s">
        <v>84</v>
      </c>
      <c r="F94" s="163" t="s">
        <v>149</v>
      </c>
      <c r="G94" s="12"/>
      <c r="H94" s="12"/>
      <c r="I94" s="155"/>
      <c r="J94" s="164">
        <f>BK94</f>
        <v>0</v>
      </c>
      <c r="K94" s="12"/>
      <c r="L94" s="152"/>
      <c r="M94" s="157"/>
      <c r="N94" s="158"/>
      <c r="O94" s="158"/>
      <c r="P94" s="159">
        <f>SUM(P95:P104)</f>
        <v>0</v>
      </c>
      <c r="Q94" s="158"/>
      <c r="R94" s="159">
        <f>SUM(R95:R104)</f>
        <v>0</v>
      </c>
      <c r="S94" s="158"/>
      <c r="T94" s="160">
        <f>SUM(T95:T104)</f>
        <v>32.606250000000003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53" t="s">
        <v>84</v>
      </c>
      <c r="AT94" s="161" t="s">
        <v>75</v>
      </c>
      <c r="AU94" s="161" t="s">
        <v>84</v>
      </c>
      <c r="AY94" s="153" t="s">
        <v>148</v>
      </c>
      <c r="BK94" s="162">
        <f>SUM(BK95:BK104)</f>
        <v>0</v>
      </c>
    </row>
    <row r="95" s="2" customFormat="1" ht="24.15" customHeight="1">
      <c r="A95" s="39"/>
      <c r="B95" s="165"/>
      <c r="C95" s="166" t="s">
        <v>84</v>
      </c>
      <c r="D95" s="166" t="s">
        <v>150</v>
      </c>
      <c r="E95" s="167" t="s">
        <v>151</v>
      </c>
      <c r="F95" s="168" t="s">
        <v>152</v>
      </c>
      <c r="G95" s="169" t="s">
        <v>153</v>
      </c>
      <c r="H95" s="170">
        <v>35.25</v>
      </c>
      <c r="I95" s="171"/>
      <c r="J95" s="172">
        <f>ROUND(I95*H95,2)</f>
        <v>0</v>
      </c>
      <c r="K95" s="168" t="s">
        <v>154</v>
      </c>
      <c r="L95" s="40"/>
      <c r="M95" s="173" t="s">
        <v>3</v>
      </c>
      <c r="N95" s="174" t="s">
        <v>48</v>
      </c>
      <c r="O95" s="73"/>
      <c r="P95" s="175">
        <f>O95*H95</f>
        <v>0</v>
      </c>
      <c r="Q95" s="175">
        <v>0</v>
      </c>
      <c r="R95" s="175">
        <f>Q95*H95</f>
        <v>0</v>
      </c>
      <c r="S95" s="175">
        <v>0.625</v>
      </c>
      <c r="T95" s="176">
        <f>S95*H95</f>
        <v>22.03125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77" t="s">
        <v>155</v>
      </c>
      <c r="AT95" s="177" t="s">
        <v>150</v>
      </c>
      <c r="AU95" s="177" t="s">
        <v>156</v>
      </c>
      <c r="AY95" s="20" t="s">
        <v>148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20" t="s">
        <v>156</v>
      </c>
      <c r="BK95" s="178">
        <f>ROUND(I95*H95,2)</f>
        <v>0</v>
      </c>
      <c r="BL95" s="20" t="s">
        <v>155</v>
      </c>
      <c r="BM95" s="177" t="s">
        <v>157</v>
      </c>
    </row>
    <row r="96" s="2" customFormat="1">
      <c r="A96" s="39"/>
      <c r="B96" s="40"/>
      <c r="C96" s="39"/>
      <c r="D96" s="179" t="s">
        <v>158</v>
      </c>
      <c r="E96" s="39"/>
      <c r="F96" s="180" t="s">
        <v>159</v>
      </c>
      <c r="G96" s="39"/>
      <c r="H96" s="39"/>
      <c r="I96" s="181"/>
      <c r="J96" s="39"/>
      <c r="K96" s="39"/>
      <c r="L96" s="40"/>
      <c r="M96" s="182"/>
      <c r="N96" s="183"/>
      <c r="O96" s="73"/>
      <c r="P96" s="73"/>
      <c r="Q96" s="73"/>
      <c r="R96" s="73"/>
      <c r="S96" s="73"/>
      <c r="T96" s="74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20" t="s">
        <v>158</v>
      </c>
      <c r="AU96" s="20" t="s">
        <v>156</v>
      </c>
    </row>
    <row r="97" s="2" customFormat="1">
      <c r="A97" s="39"/>
      <c r="B97" s="40"/>
      <c r="C97" s="39"/>
      <c r="D97" s="184" t="s">
        <v>160</v>
      </c>
      <c r="E97" s="39"/>
      <c r="F97" s="185" t="s">
        <v>161</v>
      </c>
      <c r="G97" s="39"/>
      <c r="H97" s="39"/>
      <c r="I97" s="181"/>
      <c r="J97" s="39"/>
      <c r="K97" s="39"/>
      <c r="L97" s="40"/>
      <c r="M97" s="182"/>
      <c r="N97" s="183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160</v>
      </c>
      <c r="AU97" s="20" t="s">
        <v>156</v>
      </c>
    </row>
    <row r="98" s="13" customFormat="1">
      <c r="A98" s="13"/>
      <c r="B98" s="186"/>
      <c r="C98" s="13"/>
      <c r="D98" s="179" t="s">
        <v>162</v>
      </c>
      <c r="E98" s="187" t="s">
        <v>3</v>
      </c>
      <c r="F98" s="188" t="s">
        <v>163</v>
      </c>
      <c r="G98" s="13"/>
      <c r="H98" s="187" t="s">
        <v>3</v>
      </c>
      <c r="I98" s="189"/>
      <c r="J98" s="13"/>
      <c r="K98" s="13"/>
      <c r="L98" s="186"/>
      <c r="M98" s="190"/>
      <c r="N98" s="191"/>
      <c r="O98" s="191"/>
      <c r="P98" s="191"/>
      <c r="Q98" s="191"/>
      <c r="R98" s="191"/>
      <c r="S98" s="191"/>
      <c r="T98" s="19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87" t="s">
        <v>162</v>
      </c>
      <c r="AU98" s="187" t="s">
        <v>156</v>
      </c>
      <c r="AV98" s="13" t="s">
        <v>84</v>
      </c>
      <c r="AW98" s="13" t="s">
        <v>37</v>
      </c>
      <c r="AX98" s="13" t="s">
        <v>76</v>
      </c>
      <c r="AY98" s="187" t="s">
        <v>148</v>
      </c>
    </row>
    <row r="99" s="14" customFormat="1">
      <c r="A99" s="14"/>
      <c r="B99" s="193"/>
      <c r="C99" s="14"/>
      <c r="D99" s="179" t="s">
        <v>162</v>
      </c>
      <c r="E99" s="194" t="s">
        <v>3</v>
      </c>
      <c r="F99" s="195" t="s">
        <v>164</v>
      </c>
      <c r="G99" s="14"/>
      <c r="H99" s="196">
        <v>35.25</v>
      </c>
      <c r="I99" s="197"/>
      <c r="J99" s="14"/>
      <c r="K99" s="14"/>
      <c r="L99" s="193"/>
      <c r="M99" s="198"/>
      <c r="N99" s="199"/>
      <c r="O99" s="199"/>
      <c r="P99" s="199"/>
      <c r="Q99" s="199"/>
      <c r="R99" s="199"/>
      <c r="S99" s="199"/>
      <c r="T99" s="20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194" t="s">
        <v>162</v>
      </c>
      <c r="AU99" s="194" t="s">
        <v>156</v>
      </c>
      <c r="AV99" s="14" t="s">
        <v>156</v>
      </c>
      <c r="AW99" s="14" t="s">
        <v>37</v>
      </c>
      <c r="AX99" s="14" t="s">
        <v>84</v>
      </c>
      <c r="AY99" s="194" t="s">
        <v>148</v>
      </c>
    </row>
    <row r="100" s="2" customFormat="1" ht="24.15" customHeight="1">
      <c r="A100" s="39"/>
      <c r="B100" s="165"/>
      <c r="C100" s="166" t="s">
        <v>156</v>
      </c>
      <c r="D100" s="166" t="s">
        <v>150</v>
      </c>
      <c r="E100" s="167" t="s">
        <v>165</v>
      </c>
      <c r="F100" s="168" t="s">
        <v>166</v>
      </c>
      <c r="G100" s="169" t="s">
        <v>153</v>
      </c>
      <c r="H100" s="170">
        <v>35.25</v>
      </c>
      <c r="I100" s="171"/>
      <c r="J100" s="172">
        <f>ROUND(I100*H100,2)</f>
        <v>0</v>
      </c>
      <c r="K100" s="168" t="s">
        <v>154</v>
      </c>
      <c r="L100" s="40"/>
      <c r="M100" s="173" t="s">
        <v>3</v>
      </c>
      <c r="N100" s="174" t="s">
        <v>48</v>
      </c>
      <c r="O100" s="73"/>
      <c r="P100" s="175">
        <f>O100*H100</f>
        <v>0</v>
      </c>
      <c r="Q100" s="175">
        <v>0</v>
      </c>
      <c r="R100" s="175">
        <f>Q100*H100</f>
        <v>0</v>
      </c>
      <c r="S100" s="175">
        <v>0.29999999999999999</v>
      </c>
      <c r="T100" s="176">
        <f>S100*H100</f>
        <v>10.574999999999999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177" t="s">
        <v>155</v>
      </c>
      <c r="AT100" s="177" t="s">
        <v>150</v>
      </c>
      <c r="AU100" s="177" t="s">
        <v>156</v>
      </c>
      <c r="AY100" s="20" t="s">
        <v>148</v>
      </c>
      <c r="BE100" s="178">
        <f>IF(N100="základní",J100,0)</f>
        <v>0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20" t="s">
        <v>156</v>
      </c>
      <c r="BK100" s="178">
        <f>ROUND(I100*H100,2)</f>
        <v>0</v>
      </c>
      <c r="BL100" s="20" t="s">
        <v>155</v>
      </c>
      <c r="BM100" s="177" t="s">
        <v>167</v>
      </c>
    </row>
    <row r="101" s="2" customFormat="1">
      <c r="A101" s="39"/>
      <c r="B101" s="40"/>
      <c r="C101" s="39"/>
      <c r="D101" s="179" t="s">
        <v>158</v>
      </c>
      <c r="E101" s="39"/>
      <c r="F101" s="180" t="s">
        <v>168</v>
      </c>
      <c r="G101" s="39"/>
      <c r="H101" s="39"/>
      <c r="I101" s="181"/>
      <c r="J101" s="39"/>
      <c r="K101" s="39"/>
      <c r="L101" s="40"/>
      <c r="M101" s="182"/>
      <c r="N101" s="183"/>
      <c r="O101" s="73"/>
      <c r="P101" s="73"/>
      <c r="Q101" s="73"/>
      <c r="R101" s="73"/>
      <c r="S101" s="73"/>
      <c r="T101" s="74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20" t="s">
        <v>158</v>
      </c>
      <c r="AU101" s="20" t="s">
        <v>156</v>
      </c>
    </row>
    <row r="102" s="2" customFormat="1">
      <c r="A102" s="39"/>
      <c r="B102" s="40"/>
      <c r="C102" s="39"/>
      <c r="D102" s="184" t="s">
        <v>160</v>
      </c>
      <c r="E102" s="39"/>
      <c r="F102" s="185" t="s">
        <v>169</v>
      </c>
      <c r="G102" s="39"/>
      <c r="H102" s="39"/>
      <c r="I102" s="181"/>
      <c r="J102" s="39"/>
      <c r="K102" s="39"/>
      <c r="L102" s="40"/>
      <c r="M102" s="182"/>
      <c r="N102" s="183"/>
      <c r="O102" s="73"/>
      <c r="P102" s="73"/>
      <c r="Q102" s="73"/>
      <c r="R102" s="73"/>
      <c r="S102" s="73"/>
      <c r="T102" s="74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20" t="s">
        <v>160</v>
      </c>
      <c r="AU102" s="20" t="s">
        <v>156</v>
      </c>
    </row>
    <row r="103" s="13" customFormat="1">
      <c r="A103" s="13"/>
      <c r="B103" s="186"/>
      <c r="C103" s="13"/>
      <c r="D103" s="179" t="s">
        <v>162</v>
      </c>
      <c r="E103" s="187" t="s">
        <v>3</v>
      </c>
      <c r="F103" s="188" t="s">
        <v>163</v>
      </c>
      <c r="G103" s="13"/>
      <c r="H103" s="187" t="s">
        <v>3</v>
      </c>
      <c r="I103" s="189"/>
      <c r="J103" s="13"/>
      <c r="K103" s="13"/>
      <c r="L103" s="186"/>
      <c r="M103" s="190"/>
      <c r="N103" s="191"/>
      <c r="O103" s="191"/>
      <c r="P103" s="191"/>
      <c r="Q103" s="191"/>
      <c r="R103" s="191"/>
      <c r="S103" s="191"/>
      <c r="T103" s="19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87" t="s">
        <v>162</v>
      </c>
      <c r="AU103" s="187" t="s">
        <v>156</v>
      </c>
      <c r="AV103" s="13" t="s">
        <v>84</v>
      </c>
      <c r="AW103" s="13" t="s">
        <v>37</v>
      </c>
      <c r="AX103" s="13" t="s">
        <v>76</v>
      </c>
      <c r="AY103" s="187" t="s">
        <v>148</v>
      </c>
    </row>
    <row r="104" s="14" customFormat="1">
      <c r="A104" s="14"/>
      <c r="B104" s="193"/>
      <c r="C104" s="14"/>
      <c r="D104" s="179" t="s">
        <v>162</v>
      </c>
      <c r="E104" s="194" t="s">
        <v>3</v>
      </c>
      <c r="F104" s="195" t="s">
        <v>164</v>
      </c>
      <c r="G104" s="14"/>
      <c r="H104" s="196">
        <v>35.25</v>
      </c>
      <c r="I104" s="197"/>
      <c r="J104" s="14"/>
      <c r="K104" s="14"/>
      <c r="L104" s="193"/>
      <c r="M104" s="198"/>
      <c r="N104" s="199"/>
      <c r="O104" s="199"/>
      <c r="P104" s="199"/>
      <c r="Q104" s="199"/>
      <c r="R104" s="199"/>
      <c r="S104" s="199"/>
      <c r="T104" s="20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194" t="s">
        <v>162</v>
      </c>
      <c r="AU104" s="194" t="s">
        <v>156</v>
      </c>
      <c r="AV104" s="14" t="s">
        <v>156</v>
      </c>
      <c r="AW104" s="14" t="s">
        <v>37</v>
      </c>
      <c r="AX104" s="14" t="s">
        <v>84</v>
      </c>
      <c r="AY104" s="194" t="s">
        <v>148</v>
      </c>
    </row>
    <row r="105" s="12" customFormat="1" ht="22.8" customHeight="1">
      <c r="A105" s="12"/>
      <c r="B105" s="152"/>
      <c r="C105" s="12"/>
      <c r="D105" s="153" t="s">
        <v>75</v>
      </c>
      <c r="E105" s="163" t="s">
        <v>170</v>
      </c>
      <c r="F105" s="163" t="s">
        <v>171</v>
      </c>
      <c r="G105" s="12"/>
      <c r="H105" s="12"/>
      <c r="I105" s="155"/>
      <c r="J105" s="164">
        <f>BK105</f>
        <v>0</v>
      </c>
      <c r="K105" s="12"/>
      <c r="L105" s="152"/>
      <c r="M105" s="157"/>
      <c r="N105" s="158"/>
      <c r="O105" s="158"/>
      <c r="P105" s="159">
        <f>SUM(P106:P259)</f>
        <v>0</v>
      </c>
      <c r="Q105" s="158"/>
      <c r="R105" s="159">
        <f>SUM(R106:R259)</f>
        <v>0</v>
      </c>
      <c r="S105" s="158"/>
      <c r="T105" s="160">
        <f>SUM(T106:T259)</f>
        <v>532.38953000000004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53" t="s">
        <v>84</v>
      </c>
      <c r="AT105" s="161" t="s">
        <v>75</v>
      </c>
      <c r="AU105" s="161" t="s">
        <v>84</v>
      </c>
      <c r="AY105" s="153" t="s">
        <v>148</v>
      </c>
      <c r="BK105" s="162">
        <f>SUM(BK106:BK259)</f>
        <v>0</v>
      </c>
    </row>
    <row r="106" s="2" customFormat="1" ht="24.15" customHeight="1">
      <c r="A106" s="39"/>
      <c r="B106" s="165"/>
      <c r="C106" s="166" t="s">
        <v>172</v>
      </c>
      <c r="D106" s="166" t="s">
        <v>150</v>
      </c>
      <c r="E106" s="167" t="s">
        <v>173</v>
      </c>
      <c r="F106" s="168" t="s">
        <v>174</v>
      </c>
      <c r="G106" s="169" t="s">
        <v>153</v>
      </c>
      <c r="H106" s="170">
        <v>141.59999999999999</v>
      </c>
      <c r="I106" s="171"/>
      <c r="J106" s="172">
        <f>ROUND(I106*H106,2)</f>
        <v>0</v>
      </c>
      <c r="K106" s="168" t="s">
        <v>154</v>
      </c>
      <c r="L106" s="40"/>
      <c r="M106" s="173" t="s">
        <v>3</v>
      </c>
      <c r="N106" s="174" t="s">
        <v>48</v>
      </c>
      <c r="O106" s="73"/>
      <c r="P106" s="175">
        <f>O106*H106</f>
        <v>0</v>
      </c>
      <c r="Q106" s="175">
        <v>0</v>
      </c>
      <c r="R106" s="175">
        <f>Q106*H106</f>
        <v>0</v>
      </c>
      <c r="S106" s="175">
        <v>0.18099999999999999</v>
      </c>
      <c r="T106" s="176">
        <f>S106*H106</f>
        <v>25.629599999999996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77" t="s">
        <v>155</v>
      </c>
      <c r="AT106" s="177" t="s">
        <v>150</v>
      </c>
      <c r="AU106" s="177" t="s">
        <v>156</v>
      </c>
      <c r="AY106" s="20" t="s">
        <v>148</v>
      </c>
      <c r="BE106" s="178">
        <f>IF(N106="základní",J106,0)</f>
        <v>0</v>
      </c>
      <c r="BF106" s="178">
        <f>IF(N106="snížená",J106,0)</f>
        <v>0</v>
      </c>
      <c r="BG106" s="178">
        <f>IF(N106="zákl. přenesená",J106,0)</f>
        <v>0</v>
      </c>
      <c r="BH106" s="178">
        <f>IF(N106="sníž. přenesená",J106,0)</f>
        <v>0</v>
      </c>
      <c r="BI106" s="178">
        <f>IF(N106="nulová",J106,0)</f>
        <v>0</v>
      </c>
      <c r="BJ106" s="20" t="s">
        <v>156</v>
      </c>
      <c r="BK106" s="178">
        <f>ROUND(I106*H106,2)</f>
        <v>0</v>
      </c>
      <c r="BL106" s="20" t="s">
        <v>155</v>
      </c>
      <c r="BM106" s="177" t="s">
        <v>175</v>
      </c>
    </row>
    <row r="107" s="2" customFormat="1">
      <c r="A107" s="39"/>
      <c r="B107" s="40"/>
      <c r="C107" s="39"/>
      <c r="D107" s="179" t="s">
        <v>158</v>
      </c>
      <c r="E107" s="39"/>
      <c r="F107" s="180" t="s">
        <v>176</v>
      </c>
      <c r="G107" s="39"/>
      <c r="H107" s="39"/>
      <c r="I107" s="181"/>
      <c r="J107" s="39"/>
      <c r="K107" s="39"/>
      <c r="L107" s="40"/>
      <c r="M107" s="182"/>
      <c r="N107" s="183"/>
      <c r="O107" s="73"/>
      <c r="P107" s="73"/>
      <c r="Q107" s="73"/>
      <c r="R107" s="73"/>
      <c r="S107" s="73"/>
      <c r="T107" s="74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20" t="s">
        <v>158</v>
      </c>
      <c r="AU107" s="20" t="s">
        <v>156</v>
      </c>
    </row>
    <row r="108" s="2" customFormat="1">
      <c r="A108" s="39"/>
      <c r="B108" s="40"/>
      <c r="C108" s="39"/>
      <c r="D108" s="184" t="s">
        <v>160</v>
      </c>
      <c r="E108" s="39"/>
      <c r="F108" s="185" t="s">
        <v>177</v>
      </c>
      <c r="G108" s="39"/>
      <c r="H108" s="39"/>
      <c r="I108" s="181"/>
      <c r="J108" s="39"/>
      <c r="K108" s="39"/>
      <c r="L108" s="40"/>
      <c r="M108" s="182"/>
      <c r="N108" s="183"/>
      <c r="O108" s="73"/>
      <c r="P108" s="73"/>
      <c r="Q108" s="73"/>
      <c r="R108" s="73"/>
      <c r="S108" s="73"/>
      <c r="T108" s="74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20" t="s">
        <v>160</v>
      </c>
      <c r="AU108" s="20" t="s">
        <v>156</v>
      </c>
    </row>
    <row r="109" s="13" customFormat="1">
      <c r="A109" s="13"/>
      <c r="B109" s="186"/>
      <c r="C109" s="13"/>
      <c r="D109" s="179" t="s">
        <v>162</v>
      </c>
      <c r="E109" s="187" t="s">
        <v>3</v>
      </c>
      <c r="F109" s="188" t="s">
        <v>178</v>
      </c>
      <c r="G109" s="13"/>
      <c r="H109" s="187" t="s">
        <v>3</v>
      </c>
      <c r="I109" s="189"/>
      <c r="J109" s="13"/>
      <c r="K109" s="13"/>
      <c r="L109" s="186"/>
      <c r="M109" s="190"/>
      <c r="N109" s="191"/>
      <c r="O109" s="191"/>
      <c r="P109" s="191"/>
      <c r="Q109" s="191"/>
      <c r="R109" s="191"/>
      <c r="S109" s="191"/>
      <c r="T109" s="19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87" t="s">
        <v>162</v>
      </c>
      <c r="AU109" s="187" t="s">
        <v>156</v>
      </c>
      <c r="AV109" s="13" t="s">
        <v>84</v>
      </c>
      <c r="AW109" s="13" t="s">
        <v>37</v>
      </c>
      <c r="AX109" s="13" t="s">
        <v>76</v>
      </c>
      <c r="AY109" s="187" t="s">
        <v>148</v>
      </c>
    </row>
    <row r="110" s="14" customFormat="1">
      <c r="A110" s="14"/>
      <c r="B110" s="193"/>
      <c r="C110" s="14"/>
      <c r="D110" s="179" t="s">
        <v>162</v>
      </c>
      <c r="E110" s="194" t="s">
        <v>3</v>
      </c>
      <c r="F110" s="195" t="s">
        <v>179</v>
      </c>
      <c r="G110" s="14"/>
      <c r="H110" s="196">
        <v>48</v>
      </c>
      <c r="I110" s="197"/>
      <c r="J110" s="14"/>
      <c r="K110" s="14"/>
      <c r="L110" s="193"/>
      <c r="M110" s="198"/>
      <c r="N110" s="199"/>
      <c r="O110" s="199"/>
      <c r="P110" s="199"/>
      <c r="Q110" s="199"/>
      <c r="R110" s="199"/>
      <c r="S110" s="199"/>
      <c r="T110" s="20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194" t="s">
        <v>162</v>
      </c>
      <c r="AU110" s="194" t="s">
        <v>156</v>
      </c>
      <c r="AV110" s="14" t="s">
        <v>156</v>
      </c>
      <c r="AW110" s="14" t="s">
        <v>37</v>
      </c>
      <c r="AX110" s="14" t="s">
        <v>76</v>
      </c>
      <c r="AY110" s="194" t="s">
        <v>148</v>
      </c>
    </row>
    <row r="111" s="14" customFormat="1">
      <c r="A111" s="14"/>
      <c r="B111" s="193"/>
      <c r="C111" s="14"/>
      <c r="D111" s="179" t="s">
        <v>162</v>
      </c>
      <c r="E111" s="194" t="s">
        <v>3</v>
      </c>
      <c r="F111" s="195" t="s">
        <v>180</v>
      </c>
      <c r="G111" s="14"/>
      <c r="H111" s="196">
        <v>22.800000000000001</v>
      </c>
      <c r="I111" s="197"/>
      <c r="J111" s="14"/>
      <c r="K111" s="14"/>
      <c r="L111" s="193"/>
      <c r="M111" s="198"/>
      <c r="N111" s="199"/>
      <c r="O111" s="199"/>
      <c r="P111" s="199"/>
      <c r="Q111" s="199"/>
      <c r="R111" s="199"/>
      <c r="S111" s="199"/>
      <c r="T111" s="20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194" t="s">
        <v>162</v>
      </c>
      <c r="AU111" s="194" t="s">
        <v>156</v>
      </c>
      <c r="AV111" s="14" t="s">
        <v>156</v>
      </c>
      <c r="AW111" s="14" t="s">
        <v>37</v>
      </c>
      <c r="AX111" s="14" t="s">
        <v>76</v>
      </c>
      <c r="AY111" s="194" t="s">
        <v>148</v>
      </c>
    </row>
    <row r="112" s="13" customFormat="1">
      <c r="A112" s="13"/>
      <c r="B112" s="186"/>
      <c r="C112" s="13"/>
      <c r="D112" s="179" t="s">
        <v>162</v>
      </c>
      <c r="E112" s="187" t="s">
        <v>3</v>
      </c>
      <c r="F112" s="188" t="s">
        <v>181</v>
      </c>
      <c r="G112" s="13"/>
      <c r="H112" s="187" t="s">
        <v>3</v>
      </c>
      <c r="I112" s="189"/>
      <c r="J112" s="13"/>
      <c r="K112" s="13"/>
      <c r="L112" s="186"/>
      <c r="M112" s="190"/>
      <c r="N112" s="191"/>
      <c r="O112" s="191"/>
      <c r="P112" s="191"/>
      <c r="Q112" s="191"/>
      <c r="R112" s="191"/>
      <c r="S112" s="191"/>
      <c r="T112" s="19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87" t="s">
        <v>162</v>
      </c>
      <c r="AU112" s="187" t="s">
        <v>156</v>
      </c>
      <c r="AV112" s="13" t="s">
        <v>84</v>
      </c>
      <c r="AW112" s="13" t="s">
        <v>37</v>
      </c>
      <c r="AX112" s="13" t="s">
        <v>76</v>
      </c>
      <c r="AY112" s="187" t="s">
        <v>148</v>
      </c>
    </row>
    <row r="113" s="14" customFormat="1">
      <c r="A113" s="14"/>
      <c r="B113" s="193"/>
      <c r="C113" s="14"/>
      <c r="D113" s="179" t="s">
        <v>162</v>
      </c>
      <c r="E113" s="194" t="s">
        <v>3</v>
      </c>
      <c r="F113" s="195" t="s">
        <v>179</v>
      </c>
      <c r="G113" s="14"/>
      <c r="H113" s="196">
        <v>48</v>
      </c>
      <c r="I113" s="197"/>
      <c r="J113" s="14"/>
      <c r="K113" s="14"/>
      <c r="L113" s="193"/>
      <c r="M113" s="198"/>
      <c r="N113" s="199"/>
      <c r="O113" s="199"/>
      <c r="P113" s="199"/>
      <c r="Q113" s="199"/>
      <c r="R113" s="199"/>
      <c r="S113" s="199"/>
      <c r="T113" s="20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194" t="s">
        <v>162</v>
      </c>
      <c r="AU113" s="194" t="s">
        <v>156</v>
      </c>
      <c r="AV113" s="14" t="s">
        <v>156</v>
      </c>
      <c r="AW113" s="14" t="s">
        <v>37</v>
      </c>
      <c r="AX113" s="14" t="s">
        <v>76</v>
      </c>
      <c r="AY113" s="194" t="s">
        <v>148</v>
      </c>
    </row>
    <row r="114" s="14" customFormat="1">
      <c r="A114" s="14"/>
      <c r="B114" s="193"/>
      <c r="C114" s="14"/>
      <c r="D114" s="179" t="s">
        <v>162</v>
      </c>
      <c r="E114" s="194" t="s">
        <v>3</v>
      </c>
      <c r="F114" s="195" t="s">
        <v>180</v>
      </c>
      <c r="G114" s="14"/>
      <c r="H114" s="196">
        <v>22.800000000000001</v>
      </c>
      <c r="I114" s="197"/>
      <c r="J114" s="14"/>
      <c r="K114" s="14"/>
      <c r="L114" s="193"/>
      <c r="M114" s="198"/>
      <c r="N114" s="199"/>
      <c r="O114" s="199"/>
      <c r="P114" s="199"/>
      <c r="Q114" s="199"/>
      <c r="R114" s="199"/>
      <c r="S114" s="199"/>
      <c r="T114" s="20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194" t="s">
        <v>162</v>
      </c>
      <c r="AU114" s="194" t="s">
        <v>156</v>
      </c>
      <c r="AV114" s="14" t="s">
        <v>156</v>
      </c>
      <c r="AW114" s="14" t="s">
        <v>37</v>
      </c>
      <c r="AX114" s="14" t="s">
        <v>76</v>
      </c>
      <c r="AY114" s="194" t="s">
        <v>148</v>
      </c>
    </row>
    <row r="115" s="15" customFormat="1">
      <c r="A115" s="15"/>
      <c r="B115" s="201"/>
      <c r="C115" s="15"/>
      <c r="D115" s="179" t="s">
        <v>162</v>
      </c>
      <c r="E115" s="202" t="s">
        <v>3</v>
      </c>
      <c r="F115" s="203" t="s">
        <v>182</v>
      </c>
      <c r="G115" s="15"/>
      <c r="H115" s="204">
        <v>141.59999999999999</v>
      </c>
      <c r="I115" s="205"/>
      <c r="J115" s="15"/>
      <c r="K115" s="15"/>
      <c r="L115" s="201"/>
      <c r="M115" s="206"/>
      <c r="N115" s="207"/>
      <c r="O115" s="207"/>
      <c r="P115" s="207"/>
      <c r="Q115" s="207"/>
      <c r="R115" s="207"/>
      <c r="S115" s="207"/>
      <c r="T115" s="208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02" t="s">
        <v>162</v>
      </c>
      <c r="AU115" s="202" t="s">
        <v>156</v>
      </c>
      <c r="AV115" s="15" t="s">
        <v>155</v>
      </c>
      <c r="AW115" s="15" t="s">
        <v>37</v>
      </c>
      <c r="AX115" s="15" t="s">
        <v>84</v>
      </c>
      <c r="AY115" s="202" t="s">
        <v>148</v>
      </c>
    </row>
    <row r="116" s="2" customFormat="1" ht="24.15" customHeight="1">
      <c r="A116" s="39"/>
      <c r="B116" s="165"/>
      <c r="C116" s="166" t="s">
        <v>155</v>
      </c>
      <c r="D116" s="166" t="s">
        <v>150</v>
      </c>
      <c r="E116" s="167" t="s">
        <v>183</v>
      </c>
      <c r="F116" s="168" t="s">
        <v>184</v>
      </c>
      <c r="G116" s="169" t="s">
        <v>153</v>
      </c>
      <c r="H116" s="170">
        <v>99.599999999999994</v>
      </c>
      <c r="I116" s="171"/>
      <c r="J116" s="172">
        <f>ROUND(I116*H116,2)</f>
        <v>0</v>
      </c>
      <c r="K116" s="168" t="s">
        <v>154</v>
      </c>
      <c r="L116" s="40"/>
      <c r="M116" s="173" t="s">
        <v>3</v>
      </c>
      <c r="N116" s="174" t="s">
        <v>48</v>
      </c>
      <c r="O116" s="73"/>
      <c r="P116" s="175">
        <f>O116*H116</f>
        <v>0</v>
      </c>
      <c r="Q116" s="175">
        <v>0</v>
      </c>
      <c r="R116" s="175">
        <f>Q116*H116</f>
        <v>0</v>
      </c>
      <c r="S116" s="175">
        <v>0.26100000000000001</v>
      </c>
      <c r="T116" s="176">
        <f>S116*H116</f>
        <v>25.9956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177" t="s">
        <v>155</v>
      </c>
      <c r="AT116" s="177" t="s">
        <v>150</v>
      </c>
      <c r="AU116" s="177" t="s">
        <v>156</v>
      </c>
      <c r="AY116" s="20" t="s">
        <v>148</v>
      </c>
      <c r="BE116" s="178">
        <f>IF(N116="základní",J116,0)</f>
        <v>0</v>
      </c>
      <c r="BF116" s="178">
        <f>IF(N116="snížená",J116,0)</f>
        <v>0</v>
      </c>
      <c r="BG116" s="178">
        <f>IF(N116="zákl. přenesená",J116,0)</f>
        <v>0</v>
      </c>
      <c r="BH116" s="178">
        <f>IF(N116="sníž. přenesená",J116,0)</f>
        <v>0</v>
      </c>
      <c r="BI116" s="178">
        <f>IF(N116="nulová",J116,0)</f>
        <v>0</v>
      </c>
      <c r="BJ116" s="20" t="s">
        <v>156</v>
      </c>
      <c r="BK116" s="178">
        <f>ROUND(I116*H116,2)</f>
        <v>0</v>
      </c>
      <c r="BL116" s="20" t="s">
        <v>155</v>
      </c>
      <c r="BM116" s="177" t="s">
        <v>185</v>
      </c>
    </row>
    <row r="117" s="2" customFormat="1">
      <c r="A117" s="39"/>
      <c r="B117" s="40"/>
      <c r="C117" s="39"/>
      <c r="D117" s="179" t="s">
        <v>158</v>
      </c>
      <c r="E117" s="39"/>
      <c r="F117" s="180" t="s">
        <v>186</v>
      </c>
      <c r="G117" s="39"/>
      <c r="H117" s="39"/>
      <c r="I117" s="181"/>
      <c r="J117" s="39"/>
      <c r="K117" s="39"/>
      <c r="L117" s="40"/>
      <c r="M117" s="182"/>
      <c r="N117" s="183"/>
      <c r="O117" s="73"/>
      <c r="P117" s="73"/>
      <c r="Q117" s="73"/>
      <c r="R117" s="73"/>
      <c r="S117" s="73"/>
      <c r="T117" s="74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20" t="s">
        <v>158</v>
      </c>
      <c r="AU117" s="20" t="s">
        <v>156</v>
      </c>
    </row>
    <row r="118" s="2" customFormat="1">
      <c r="A118" s="39"/>
      <c r="B118" s="40"/>
      <c r="C118" s="39"/>
      <c r="D118" s="184" t="s">
        <v>160</v>
      </c>
      <c r="E118" s="39"/>
      <c r="F118" s="185" t="s">
        <v>187</v>
      </c>
      <c r="G118" s="39"/>
      <c r="H118" s="39"/>
      <c r="I118" s="181"/>
      <c r="J118" s="39"/>
      <c r="K118" s="39"/>
      <c r="L118" s="40"/>
      <c r="M118" s="182"/>
      <c r="N118" s="183"/>
      <c r="O118" s="73"/>
      <c r="P118" s="73"/>
      <c r="Q118" s="73"/>
      <c r="R118" s="73"/>
      <c r="S118" s="73"/>
      <c r="T118" s="74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20" t="s">
        <v>160</v>
      </c>
      <c r="AU118" s="20" t="s">
        <v>156</v>
      </c>
    </row>
    <row r="119" s="13" customFormat="1">
      <c r="A119" s="13"/>
      <c r="B119" s="186"/>
      <c r="C119" s="13"/>
      <c r="D119" s="179" t="s">
        <v>162</v>
      </c>
      <c r="E119" s="187" t="s">
        <v>3</v>
      </c>
      <c r="F119" s="188" t="s">
        <v>188</v>
      </c>
      <c r="G119" s="13"/>
      <c r="H119" s="187" t="s">
        <v>3</v>
      </c>
      <c r="I119" s="189"/>
      <c r="J119" s="13"/>
      <c r="K119" s="13"/>
      <c r="L119" s="186"/>
      <c r="M119" s="190"/>
      <c r="N119" s="191"/>
      <c r="O119" s="191"/>
      <c r="P119" s="191"/>
      <c r="Q119" s="191"/>
      <c r="R119" s="191"/>
      <c r="S119" s="191"/>
      <c r="T119" s="19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187" t="s">
        <v>162</v>
      </c>
      <c r="AU119" s="187" t="s">
        <v>156</v>
      </c>
      <c r="AV119" s="13" t="s">
        <v>84</v>
      </c>
      <c r="AW119" s="13" t="s">
        <v>37</v>
      </c>
      <c r="AX119" s="13" t="s">
        <v>76</v>
      </c>
      <c r="AY119" s="187" t="s">
        <v>148</v>
      </c>
    </row>
    <row r="120" s="14" customFormat="1">
      <c r="A120" s="14"/>
      <c r="B120" s="193"/>
      <c r="C120" s="14"/>
      <c r="D120" s="179" t="s">
        <v>162</v>
      </c>
      <c r="E120" s="194" t="s">
        <v>3</v>
      </c>
      <c r="F120" s="195" t="s">
        <v>189</v>
      </c>
      <c r="G120" s="14"/>
      <c r="H120" s="196">
        <v>3.6000000000000001</v>
      </c>
      <c r="I120" s="197"/>
      <c r="J120" s="14"/>
      <c r="K120" s="14"/>
      <c r="L120" s="193"/>
      <c r="M120" s="198"/>
      <c r="N120" s="199"/>
      <c r="O120" s="199"/>
      <c r="P120" s="199"/>
      <c r="Q120" s="199"/>
      <c r="R120" s="199"/>
      <c r="S120" s="199"/>
      <c r="T120" s="20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194" t="s">
        <v>162</v>
      </c>
      <c r="AU120" s="194" t="s">
        <v>156</v>
      </c>
      <c r="AV120" s="14" t="s">
        <v>156</v>
      </c>
      <c r="AW120" s="14" t="s">
        <v>37</v>
      </c>
      <c r="AX120" s="14" t="s">
        <v>76</v>
      </c>
      <c r="AY120" s="194" t="s">
        <v>148</v>
      </c>
    </row>
    <row r="121" s="13" customFormat="1">
      <c r="A121" s="13"/>
      <c r="B121" s="186"/>
      <c r="C121" s="13"/>
      <c r="D121" s="179" t="s">
        <v>162</v>
      </c>
      <c r="E121" s="187" t="s">
        <v>3</v>
      </c>
      <c r="F121" s="188" t="s">
        <v>178</v>
      </c>
      <c r="G121" s="13"/>
      <c r="H121" s="187" t="s">
        <v>3</v>
      </c>
      <c r="I121" s="189"/>
      <c r="J121" s="13"/>
      <c r="K121" s="13"/>
      <c r="L121" s="186"/>
      <c r="M121" s="190"/>
      <c r="N121" s="191"/>
      <c r="O121" s="191"/>
      <c r="P121" s="191"/>
      <c r="Q121" s="191"/>
      <c r="R121" s="191"/>
      <c r="S121" s="191"/>
      <c r="T121" s="19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87" t="s">
        <v>162</v>
      </c>
      <c r="AU121" s="187" t="s">
        <v>156</v>
      </c>
      <c r="AV121" s="13" t="s">
        <v>84</v>
      </c>
      <c r="AW121" s="13" t="s">
        <v>37</v>
      </c>
      <c r="AX121" s="13" t="s">
        <v>76</v>
      </c>
      <c r="AY121" s="187" t="s">
        <v>148</v>
      </c>
    </row>
    <row r="122" s="14" customFormat="1">
      <c r="A122" s="14"/>
      <c r="B122" s="193"/>
      <c r="C122" s="14"/>
      <c r="D122" s="179" t="s">
        <v>162</v>
      </c>
      <c r="E122" s="194" t="s">
        <v>3</v>
      </c>
      <c r="F122" s="195" t="s">
        <v>179</v>
      </c>
      <c r="G122" s="14"/>
      <c r="H122" s="196">
        <v>48</v>
      </c>
      <c r="I122" s="197"/>
      <c r="J122" s="14"/>
      <c r="K122" s="14"/>
      <c r="L122" s="193"/>
      <c r="M122" s="198"/>
      <c r="N122" s="199"/>
      <c r="O122" s="199"/>
      <c r="P122" s="199"/>
      <c r="Q122" s="199"/>
      <c r="R122" s="199"/>
      <c r="S122" s="199"/>
      <c r="T122" s="20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194" t="s">
        <v>162</v>
      </c>
      <c r="AU122" s="194" t="s">
        <v>156</v>
      </c>
      <c r="AV122" s="14" t="s">
        <v>156</v>
      </c>
      <c r="AW122" s="14" t="s">
        <v>37</v>
      </c>
      <c r="AX122" s="14" t="s">
        <v>76</v>
      </c>
      <c r="AY122" s="194" t="s">
        <v>148</v>
      </c>
    </row>
    <row r="123" s="13" customFormat="1">
      <c r="A123" s="13"/>
      <c r="B123" s="186"/>
      <c r="C123" s="13"/>
      <c r="D123" s="179" t="s">
        <v>162</v>
      </c>
      <c r="E123" s="187" t="s">
        <v>3</v>
      </c>
      <c r="F123" s="188" t="s">
        <v>181</v>
      </c>
      <c r="G123" s="13"/>
      <c r="H123" s="187" t="s">
        <v>3</v>
      </c>
      <c r="I123" s="189"/>
      <c r="J123" s="13"/>
      <c r="K123" s="13"/>
      <c r="L123" s="186"/>
      <c r="M123" s="190"/>
      <c r="N123" s="191"/>
      <c r="O123" s="191"/>
      <c r="P123" s="191"/>
      <c r="Q123" s="191"/>
      <c r="R123" s="191"/>
      <c r="S123" s="191"/>
      <c r="T123" s="19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87" t="s">
        <v>162</v>
      </c>
      <c r="AU123" s="187" t="s">
        <v>156</v>
      </c>
      <c r="AV123" s="13" t="s">
        <v>84</v>
      </c>
      <c r="AW123" s="13" t="s">
        <v>37</v>
      </c>
      <c r="AX123" s="13" t="s">
        <v>76</v>
      </c>
      <c r="AY123" s="187" t="s">
        <v>148</v>
      </c>
    </row>
    <row r="124" s="14" customFormat="1">
      <c r="A124" s="14"/>
      <c r="B124" s="193"/>
      <c r="C124" s="14"/>
      <c r="D124" s="179" t="s">
        <v>162</v>
      </c>
      <c r="E124" s="194" t="s">
        <v>3</v>
      </c>
      <c r="F124" s="195" t="s">
        <v>179</v>
      </c>
      <c r="G124" s="14"/>
      <c r="H124" s="196">
        <v>48</v>
      </c>
      <c r="I124" s="197"/>
      <c r="J124" s="14"/>
      <c r="K124" s="14"/>
      <c r="L124" s="193"/>
      <c r="M124" s="198"/>
      <c r="N124" s="199"/>
      <c r="O124" s="199"/>
      <c r="P124" s="199"/>
      <c r="Q124" s="199"/>
      <c r="R124" s="199"/>
      <c r="S124" s="199"/>
      <c r="T124" s="20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194" t="s">
        <v>162</v>
      </c>
      <c r="AU124" s="194" t="s">
        <v>156</v>
      </c>
      <c r="AV124" s="14" t="s">
        <v>156</v>
      </c>
      <c r="AW124" s="14" t="s">
        <v>37</v>
      </c>
      <c r="AX124" s="14" t="s">
        <v>76</v>
      </c>
      <c r="AY124" s="194" t="s">
        <v>148</v>
      </c>
    </row>
    <row r="125" s="15" customFormat="1">
      <c r="A125" s="15"/>
      <c r="B125" s="201"/>
      <c r="C125" s="15"/>
      <c r="D125" s="179" t="s">
        <v>162</v>
      </c>
      <c r="E125" s="202" t="s">
        <v>3</v>
      </c>
      <c r="F125" s="203" t="s">
        <v>182</v>
      </c>
      <c r="G125" s="15"/>
      <c r="H125" s="204">
        <v>99.599999999999994</v>
      </c>
      <c r="I125" s="205"/>
      <c r="J125" s="15"/>
      <c r="K125" s="15"/>
      <c r="L125" s="201"/>
      <c r="M125" s="206"/>
      <c r="N125" s="207"/>
      <c r="O125" s="207"/>
      <c r="P125" s="207"/>
      <c r="Q125" s="207"/>
      <c r="R125" s="207"/>
      <c r="S125" s="207"/>
      <c r="T125" s="208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02" t="s">
        <v>162</v>
      </c>
      <c r="AU125" s="202" t="s">
        <v>156</v>
      </c>
      <c r="AV125" s="15" t="s">
        <v>155</v>
      </c>
      <c r="AW125" s="15" t="s">
        <v>37</v>
      </c>
      <c r="AX125" s="15" t="s">
        <v>84</v>
      </c>
      <c r="AY125" s="202" t="s">
        <v>148</v>
      </c>
    </row>
    <row r="126" s="2" customFormat="1" ht="24.15" customHeight="1">
      <c r="A126" s="39"/>
      <c r="B126" s="165"/>
      <c r="C126" s="166" t="s">
        <v>190</v>
      </c>
      <c r="D126" s="166" t="s">
        <v>150</v>
      </c>
      <c r="E126" s="167" t="s">
        <v>191</v>
      </c>
      <c r="F126" s="168" t="s">
        <v>192</v>
      </c>
      <c r="G126" s="169" t="s">
        <v>193</v>
      </c>
      <c r="H126" s="170">
        <v>6.4000000000000004</v>
      </c>
      <c r="I126" s="171"/>
      <c r="J126" s="172">
        <f>ROUND(I126*H126,2)</f>
        <v>0</v>
      </c>
      <c r="K126" s="168" t="s">
        <v>154</v>
      </c>
      <c r="L126" s="40"/>
      <c r="M126" s="173" t="s">
        <v>3</v>
      </c>
      <c r="N126" s="174" t="s">
        <v>48</v>
      </c>
      <c r="O126" s="73"/>
      <c r="P126" s="175">
        <f>O126*H126</f>
        <v>0</v>
      </c>
      <c r="Q126" s="175">
        <v>0</v>
      </c>
      <c r="R126" s="175">
        <f>Q126*H126</f>
        <v>0</v>
      </c>
      <c r="S126" s="175">
        <v>2.2000000000000002</v>
      </c>
      <c r="T126" s="176">
        <f>S126*H126</f>
        <v>14.080000000000002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177" t="s">
        <v>155</v>
      </c>
      <c r="AT126" s="177" t="s">
        <v>150</v>
      </c>
      <c r="AU126" s="177" t="s">
        <v>156</v>
      </c>
      <c r="AY126" s="20" t="s">
        <v>148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20" t="s">
        <v>156</v>
      </c>
      <c r="BK126" s="178">
        <f>ROUND(I126*H126,2)</f>
        <v>0</v>
      </c>
      <c r="BL126" s="20" t="s">
        <v>155</v>
      </c>
      <c r="BM126" s="177" t="s">
        <v>194</v>
      </c>
    </row>
    <row r="127" s="2" customFormat="1">
      <c r="A127" s="39"/>
      <c r="B127" s="40"/>
      <c r="C127" s="39"/>
      <c r="D127" s="179" t="s">
        <v>158</v>
      </c>
      <c r="E127" s="39"/>
      <c r="F127" s="180" t="s">
        <v>195</v>
      </c>
      <c r="G127" s="39"/>
      <c r="H127" s="39"/>
      <c r="I127" s="181"/>
      <c r="J127" s="39"/>
      <c r="K127" s="39"/>
      <c r="L127" s="40"/>
      <c r="M127" s="182"/>
      <c r="N127" s="183"/>
      <c r="O127" s="73"/>
      <c r="P127" s="73"/>
      <c r="Q127" s="73"/>
      <c r="R127" s="73"/>
      <c r="S127" s="73"/>
      <c r="T127" s="74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20" t="s">
        <v>158</v>
      </c>
      <c r="AU127" s="20" t="s">
        <v>156</v>
      </c>
    </row>
    <row r="128" s="2" customFormat="1">
      <c r="A128" s="39"/>
      <c r="B128" s="40"/>
      <c r="C128" s="39"/>
      <c r="D128" s="184" t="s">
        <v>160</v>
      </c>
      <c r="E128" s="39"/>
      <c r="F128" s="185" t="s">
        <v>196</v>
      </c>
      <c r="G128" s="39"/>
      <c r="H128" s="39"/>
      <c r="I128" s="181"/>
      <c r="J128" s="39"/>
      <c r="K128" s="39"/>
      <c r="L128" s="40"/>
      <c r="M128" s="182"/>
      <c r="N128" s="183"/>
      <c r="O128" s="73"/>
      <c r="P128" s="73"/>
      <c r="Q128" s="73"/>
      <c r="R128" s="73"/>
      <c r="S128" s="73"/>
      <c r="T128" s="74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20" t="s">
        <v>160</v>
      </c>
      <c r="AU128" s="20" t="s">
        <v>156</v>
      </c>
    </row>
    <row r="129" s="13" customFormat="1">
      <c r="A129" s="13"/>
      <c r="B129" s="186"/>
      <c r="C129" s="13"/>
      <c r="D129" s="179" t="s">
        <v>162</v>
      </c>
      <c r="E129" s="187" t="s">
        <v>3</v>
      </c>
      <c r="F129" s="188" t="s">
        <v>197</v>
      </c>
      <c r="G129" s="13"/>
      <c r="H129" s="187" t="s">
        <v>3</v>
      </c>
      <c r="I129" s="189"/>
      <c r="J129" s="13"/>
      <c r="K129" s="13"/>
      <c r="L129" s="186"/>
      <c r="M129" s="190"/>
      <c r="N129" s="191"/>
      <c r="O129" s="191"/>
      <c r="P129" s="191"/>
      <c r="Q129" s="191"/>
      <c r="R129" s="191"/>
      <c r="S129" s="191"/>
      <c r="T129" s="19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7" t="s">
        <v>162</v>
      </c>
      <c r="AU129" s="187" t="s">
        <v>156</v>
      </c>
      <c r="AV129" s="13" t="s">
        <v>84</v>
      </c>
      <c r="AW129" s="13" t="s">
        <v>37</v>
      </c>
      <c r="AX129" s="13" t="s">
        <v>76</v>
      </c>
      <c r="AY129" s="187" t="s">
        <v>148</v>
      </c>
    </row>
    <row r="130" s="13" customFormat="1">
      <c r="A130" s="13"/>
      <c r="B130" s="186"/>
      <c r="C130" s="13"/>
      <c r="D130" s="179" t="s">
        <v>162</v>
      </c>
      <c r="E130" s="187" t="s">
        <v>3</v>
      </c>
      <c r="F130" s="188" t="s">
        <v>178</v>
      </c>
      <c r="G130" s="13"/>
      <c r="H130" s="187" t="s">
        <v>3</v>
      </c>
      <c r="I130" s="189"/>
      <c r="J130" s="13"/>
      <c r="K130" s="13"/>
      <c r="L130" s="186"/>
      <c r="M130" s="190"/>
      <c r="N130" s="191"/>
      <c r="O130" s="191"/>
      <c r="P130" s="191"/>
      <c r="Q130" s="191"/>
      <c r="R130" s="191"/>
      <c r="S130" s="191"/>
      <c r="T130" s="19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7" t="s">
        <v>162</v>
      </c>
      <c r="AU130" s="187" t="s">
        <v>156</v>
      </c>
      <c r="AV130" s="13" t="s">
        <v>84</v>
      </c>
      <c r="AW130" s="13" t="s">
        <v>37</v>
      </c>
      <c r="AX130" s="13" t="s">
        <v>76</v>
      </c>
      <c r="AY130" s="187" t="s">
        <v>148</v>
      </c>
    </row>
    <row r="131" s="14" customFormat="1">
      <c r="A131" s="14"/>
      <c r="B131" s="193"/>
      <c r="C131" s="14"/>
      <c r="D131" s="179" t="s">
        <v>162</v>
      </c>
      <c r="E131" s="194" t="s">
        <v>3</v>
      </c>
      <c r="F131" s="195" t="s">
        <v>198</v>
      </c>
      <c r="G131" s="14"/>
      <c r="H131" s="196">
        <v>3.2000000000000002</v>
      </c>
      <c r="I131" s="197"/>
      <c r="J131" s="14"/>
      <c r="K131" s="14"/>
      <c r="L131" s="193"/>
      <c r="M131" s="198"/>
      <c r="N131" s="199"/>
      <c r="O131" s="199"/>
      <c r="P131" s="199"/>
      <c r="Q131" s="199"/>
      <c r="R131" s="199"/>
      <c r="S131" s="199"/>
      <c r="T131" s="20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4" t="s">
        <v>162</v>
      </c>
      <c r="AU131" s="194" t="s">
        <v>156</v>
      </c>
      <c r="AV131" s="14" t="s">
        <v>156</v>
      </c>
      <c r="AW131" s="14" t="s">
        <v>37</v>
      </c>
      <c r="AX131" s="14" t="s">
        <v>76</v>
      </c>
      <c r="AY131" s="194" t="s">
        <v>148</v>
      </c>
    </row>
    <row r="132" s="13" customFormat="1">
      <c r="A132" s="13"/>
      <c r="B132" s="186"/>
      <c r="C132" s="13"/>
      <c r="D132" s="179" t="s">
        <v>162</v>
      </c>
      <c r="E132" s="187" t="s">
        <v>3</v>
      </c>
      <c r="F132" s="188" t="s">
        <v>181</v>
      </c>
      <c r="G132" s="13"/>
      <c r="H132" s="187" t="s">
        <v>3</v>
      </c>
      <c r="I132" s="189"/>
      <c r="J132" s="13"/>
      <c r="K132" s="13"/>
      <c r="L132" s="186"/>
      <c r="M132" s="190"/>
      <c r="N132" s="191"/>
      <c r="O132" s="191"/>
      <c r="P132" s="191"/>
      <c r="Q132" s="191"/>
      <c r="R132" s="191"/>
      <c r="S132" s="191"/>
      <c r="T132" s="19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7" t="s">
        <v>162</v>
      </c>
      <c r="AU132" s="187" t="s">
        <v>156</v>
      </c>
      <c r="AV132" s="13" t="s">
        <v>84</v>
      </c>
      <c r="AW132" s="13" t="s">
        <v>37</v>
      </c>
      <c r="AX132" s="13" t="s">
        <v>76</v>
      </c>
      <c r="AY132" s="187" t="s">
        <v>148</v>
      </c>
    </row>
    <row r="133" s="14" customFormat="1">
      <c r="A133" s="14"/>
      <c r="B133" s="193"/>
      <c r="C133" s="14"/>
      <c r="D133" s="179" t="s">
        <v>162</v>
      </c>
      <c r="E133" s="194" t="s">
        <v>3</v>
      </c>
      <c r="F133" s="195" t="s">
        <v>198</v>
      </c>
      <c r="G133" s="14"/>
      <c r="H133" s="196">
        <v>3.2000000000000002</v>
      </c>
      <c r="I133" s="197"/>
      <c r="J133" s="14"/>
      <c r="K133" s="14"/>
      <c r="L133" s="193"/>
      <c r="M133" s="198"/>
      <c r="N133" s="199"/>
      <c r="O133" s="199"/>
      <c r="P133" s="199"/>
      <c r="Q133" s="199"/>
      <c r="R133" s="199"/>
      <c r="S133" s="199"/>
      <c r="T133" s="20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4" t="s">
        <v>162</v>
      </c>
      <c r="AU133" s="194" t="s">
        <v>156</v>
      </c>
      <c r="AV133" s="14" t="s">
        <v>156</v>
      </c>
      <c r="AW133" s="14" t="s">
        <v>37</v>
      </c>
      <c r="AX133" s="14" t="s">
        <v>76</v>
      </c>
      <c r="AY133" s="194" t="s">
        <v>148</v>
      </c>
    </row>
    <row r="134" s="15" customFormat="1">
      <c r="A134" s="15"/>
      <c r="B134" s="201"/>
      <c r="C134" s="15"/>
      <c r="D134" s="179" t="s">
        <v>162</v>
      </c>
      <c r="E134" s="202" t="s">
        <v>3</v>
      </c>
      <c r="F134" s="203" t="s">
        <v>182</v>
      </c>
      <c r="G134" s="15"/>
      <c r="H134" s="204">
        <v>6.4000000000000004</v>
      </c>
      <c r="I134" s="205"/>
      <c r="J134" s="15"/>
      <c r="K134" s="15"/>
      <c r="L134" s="201"/>
      <c r="M134" s="206"/>
      <c r="N134" s="207"/>
      <c r="O134" s="207"/>
      <c r="P134" s="207"/>
      <c r="Q134" s="207"/>
      <c r="R134" s="207"/>
      <c r="S134" s="207"/>
      <c r="T134" s="208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02" t="s">
        <v>162</v>
      </c>
      <c r="AU134" s="202" t="s">
        <v>156</v>
      </c>
      <c r="AV134" s="15" t="s">
        <v>155</v>
      </c>
      <c r="AW134" s="15" t="s">
        <v>37</v>
      </c>
      <c r="AX134" s="15" t="s">
        <v>84</v>
      </c>
      <c r="AY134" s="202" t="s">
        <v>148</v>
      </c>
    </row>
    <row r="135" s="2" customFormat="1" ht="24.15" customHeight="1">
      <c r="A135" s="39"/>
      <c r="B135" s="165"/>
      <c r="C135" s="166" t="s">
        <v>199</v>
      </c>
      <c r="D135" s="166" t="s">
        <v>150</v>
      </c>
      <c r="E135" s="167" t="s">
        <v>200</v>
      </c>
      <c r="F135" s="168" t="s">
        <v>201</v>
      </c>
      <c r="G135" s="169" t="s">
        <v>153</v>
      </c>
      <c r="H135" s="170">
        <v>64</v>
      </c>
      <c r="I135" s="171"/>
      <c r="J135" s="172">
        <f>ROUND(I135*H135,2)</f>
        <v>0</v>
      </c>
      <c r="K135" s="168" t="s">
        <v>154</v>
      </c>
      <c r="L135" s="40"/>
      <c r="M135" s="173" t="s">
        <v>3</v>
      </c>
      <c r="N135" s="174" t="s">
        <v>48</v>
      </c>
      <c r="O135" s="73"/>
      <c r="P135" s="175">
        <f>O135*H135</f>
        <v>0</v>
      </c>
      <c r="Q135" s="175">
        <v>0</v>
      </c>
      <c r="R135" s="175">
        <f>Q135*H135</f>
        <v>0</v>
      </c>
      <c r="S135" s="175">
        <v>0.057000000000000002</v>
      </c>
      <c r="T135" s="176">
        <f>S135*H135</f>
        <v>3.6480000000000001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177" t="s">
        <v>155</v>
      </c>
      <c r="AT135" s="177" t="s">
        <v>150</v>
      </c>
      <c r="AU135" s="177" t="s">
        <v>156</v>
      </c>
      <c r="AY135" s="20" t="s">
        <v>148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20" t="s">
        <v>156</v>
      </c>
      <c r="BK135" s="178">
        <f>ROUND(I135*H135,2)</f>
        <v>0</v>
      </c>
      <c r="BL135" s="20" t="s">
        <v>155</v>
      </c>
      <c r="BM135" s="177" t="s">
        <v>202</v>
      </c>
    </row>
    <row r="136" s="2" customFormat="1">
      <c r="A136" s="39"/>
      <c r="B136" s="40"/>
      <c r="C136" s="39"/>
      <c r="D136" s="179" t="s">
        <v>158</v>
      </c>
      <c r="E136" s="39"/>
      <c r="F136" s="180" t="s">
        <v>203</v>
      </c>
      <c r="G136" s="39"/>
      <c r="H136" s="39"/>
      <c r="I136" s="181"/>
      <c r="J136" s="39"/>
      <c r="K136" s="39"/>
      <c r="L136" s="40"/>
      <c r="M136" s="182"/>
      <c r="N136" s="183"/>
      <c r="O136" s="73"/>
      <c r="P136" s="73"/>
      <c r="Q136" s="73"/>
      <c r="R136" s="73"/>
      <c r="S136" s="73"/>
      <c r="T136" s="74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20" t="s">
        <v>158</v>
      </c>
      <c r="AU136" s="20" t="s">
        <v>156</v>
      </c>
    </row>
    <row r="137" s="2" customFormat="1">
      <c r="A137" s="39"/>
      <c r="B137" s="40"/>
      <c r="C137" s="39"/>
      <c r="D137" s="184" t="s">
        <v>160</v>
      </c>
      <c r="E137" s="39"/>
      <c r="F137" s="185" t="s">
        <v>204</v>
      </c>
      <c r="G137" s="39"/>
      <c r="H137" s="39"/>
      <c r="I137" s="181"/>
      <c r="J137" s="39"/>
      <c r="K137" s="39"/>
      <c r="L137" s="40"/>
      <c r="M137" s="182"/>
      <c r="N137" s="183"/>
      <c r="O137" s="73"/>
      <c r="P137" s="73"/>
      <c r="Q137" s="73"/>
      <c r="R137" s="73"/>
      <c r="S137" s="73"/>
      <c r="T137" s="74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20" t="s">
        <v>160</v>
      </c>
      <c r="AU137" s="20" t="s">
        <v>156</v>
      </c>
    </row>
    <row r="138" s="13" customFormat="1">
      <c r="A138" s="13"/>
      <c r="B138" s="186"/>
      <c r="C138" s="13"/>
      <c r="D138" s="179" t="s">
        <v>162</v>
      </c>
      <c r="E138" s="187" t="s">
        <v>3</v>
      </c>
      <c r="F138" s="188" t="s">
        <v>178</v>
      </c>
      <c r="G138" s="13"/>
      <c r="H138" s="187" t="s">
        <v>3</v>
      </c>
      <c r="I138" s="189"/>
      <c r="J138" s="13"/>
      <c r="K138" s="13"/>
      <c r="L138" s="186"/>
      <c r="M138" s="190"/>
      <c r="N138" s="191"/>
      <c r="O138" s="191"/>
      <c r="P138" s="191"/>
      <c r="Q138" s="191"/>
      <c r="R138" s="191"/>
      <c r="S138" s="191"/>
      <c r="T138" s="19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7" t="s">
        <v>162</v>
      </c>
      <c r="AU138" s="187" t="s">
        <v>156</v>
      </c>
      <c r="AV138" s="13" t="s">
        <v>84</v>
      </c>
      <c r="AW138" s="13" t="s">
        <v>37</v>
      </c>
      <c r="AX138" s="13" t="s">
        <v>76</v>
      </c>
      <c r="AY138" s="187" t="s">
        <v>148</v>
      </c>
    </row>
    <row r="139" s="13" customFormat="1">
      <c r="A139" s="13"/>
      <c r="B139" s="186"/>
      <c r="C139" s="13"/>
      <c r="D139" s="179" t="s">
        <v>162</v>
      </c>
      <c r="E139" s="187" t="s">
        <v>3</v>
      </c>
      <c r="F139" s="188" t="s">
        <v>205</v>
      </c>
      <c r="G139" s="13"/>
      <c r="H139" s="187" t="s">
        <v>3</v>
      </c>
      <c r="I139" s="189"/>
      <c r="J139" s="13"/>
      <c r="K139" s="13"/>
      <c r="L139" s="186"/>
      <c r="M139" s="190"/>
      <c r="N139" s="191"/>
      <c r="O139" s="191"/>
      <c r="P139" s="191"/>
      <c r="Q139" s="191"/>
      <c r="R139" s="191"/>
      <c r="S139" s="191"/>
      <c r="T139" s="19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7" t="s">
        <v>162</v>
      </c>
      <c r="AU139" s="187" t="s">
        <v>156</v>
      </c>
      <c r="AV139" s="13" t="s">
        <v>84</v>
      </c>
      <c r="AW139" s="13" t="s">
        <v>37</v>
      </c>
      <c r="AX139" s="13" t="s">
        <v>76</v>
      </c>
      <c r="AY139" s="187" t="s">
        <v>148</v>
      </c>
    </row>
    <row r="140" s="14" customFormat="1">
      <c r="A140" s="14"/>
      <c r="B140" s="193"/>
      <c r="C140" s="14"/>
      <c r="D140" s="179" t="s">
        <v>162</v>
      </c>
      <c r="E140" s="194" t="s">
        <v>3</v>
      </c>
      <c r="F140" s="195" t="s">
        <v>206</v>
      </c>
      <c r="G140" s="14"/>
      <c r="H140" s="196">
        <v>32</v>
      </c>
      <c r="I140" s="197"/>
      <c r="J140" s="14"/>
      <c r="K140" s="14"/>
      <c r="L140" s="193"/>
      <c r="M140" s="198"/>
      <c r="N140" s="199"/>
      <c r="O140" s="199"/>
      <c r="P140" s="199"/>
      <c r="Q140" s="199"/>
      <c r="R140" s="199"/>
      <c r="S140" s="199"/>
      <c r="T140" s="20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4" t="s">
        <v>162</v>
      </c>
      <c r="AU140" s="194" t="s">
        <v>156</v>
      </c>
      <c r="AV140" s="14" t="s">
        <v>156</v>
      </c>
      <c r="AW140" s="14" t="s">
        <v>37</v>
      </c>
      <c r="AX140" s="14" t="s">
        <v>76</v>
      </c>
      <c r="AY140" s="194" t="s">
        <v>148</v>
      </c>
    </row>
    <row r="141" s="13" customFormat="1">
      <c r="A141" s="13"/>
      <c r="B141" s="186"/>
      <c r="C141" s="13"/>
      <c r="D141" s="179" t="s">
        <v>162</v>
      </c>
      <c r="E141" s="187" t="s">
        <v>3</v>
      </c>
      <c r="F141" s="188" t="s">
        <v>181</v>
      </c>
      <c r="G141" s="13"/>
      <c r="H141" s="187" t="s">
        <v>3</v>
      </c>
      <c r="I141" s="189"/>
      <c r="J141" s="13"/>
      <c r="K141" s="13"/>
      <c r="L141" s="186"/>
      <c r="M141" s="190"/>
      <c r="N141" s="191"/>
      <c r="O141" s="191"/>
      <c r="P141" s="191"/>
      <c r="Q141" s="191"/>
      <c r="R141" s="191"/>
      <c r="S141" s="191"/>
      <c r="T141" s="19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7" t="s">
        <v>162</v>
      </c>
      <c r="AU141" s="187" t="s">
        <v>156</v>
      </c>
      <c r="AV141" s="13" t="s">
        <v>84</v>
      </c>
      <c r="AW141" s="13" t="s">
        <v>37</v>
      </c>
      <c r="AX141" s="13" t="s">
        <v>76</v>
      </c>
      <c r="AY141" s="187" t="s">
        <v>148</v>
      </c>
    </row>
    <row r="142" s="13" customFormat="1">
      <c r="A142" s="13"/>
      <c r="B142" s="186"/>
      <c r="C142" s="13"/>
      <c r="D142" s="179" t="s">
        <v>162</v>
      </c>
      <c r="E142" s="187" t="s">
        <v>3</v>
      </c>
      <c r="F142" s="188" t="s">
        <v>205</v>
      </c>
      <c r="G142" s="13"/>
      <c r="H142" s="187" t="s">
        <v>3</v>
      </c>
      <c r="I142" s="189"/>
      <c r="J142" s="13"/>
      <c r="K142" s="13"/>
      <c r="L142" s="186"/>
      <c r="M142" s="190"/>
      <c r="N142" s="191"/>
      <c r="O142" s="191"/>
      <c r="P142" s="191"/>
      <c r="Q142" s="191"/>
      <c r="R142" s="191"/>
      <c r="S142" s="191"/>
      <c r="T142" s="19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7" t="s">
        <v>162</v>
      </c>
      <c r="AU142" s="187" t="s">
        <v>156</v>
      </c>
      <c r="AV142" s="13" t="s">
        <v>84</v>
      </c>
      <c r="AW142" s="13" t="s">
        <v>37</v>
      </c>
      <c r="AX142" s="13" t="s">
        <v>76</v>
      </c>
      <c r="AY142" s="187" t="s">
        <v>148</v>
      </c>
    </row>
    <row r="143" s="14" customFormat="1">
      <c r="A143" s="14"/>
      <c r="B143" s="193"/>
      <c r="C143" s="14"/>
      <c r="D143" s="179" t="s">
        <v>162</v>
      </c>
      <c r="E143" s="194" t="s">
        <v>3</v>
      </c>
      <c r="F143" s="195" t="s">
        <v>206</v>
      </c>
      <c r="G143" s="14"/>
      <c r="H143" s="196">
        <v>32</v>
      </c>
      <c r="I143" s="197"/>
      <c r="J143" s="14"/>
      <c r="K143" s="14"/>
      <c r="L143" s="193"/>
      <c r="M143" s="198"/>
      <c r="N143" s="199"/>
      <c r="O143" s="199"/>
      <c r="P143" s="199"/>
      <c r="Q143" s="199"/>
      <c r="R143" s="199"/>
      <c r="S143" s="199"/>
      <c r="T143" s="20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4" t="s">
        <v>162</v>
      </c>
      <c r="AU143" s="194" t="s">
        <v>156</v>
      </c>
      <c r="AV143" s="14" t="s">
        <v>156</v>
      </c>
      <c r="AW143" s="14" t="s">
        <v>37</v>
      </c>
      <c r="AX143" s="14" t="s">
        <v>76</v>
      </c>
      <c r="AY143" s="194" t="s">
        <v>148</v>
      </c>
    </row>
    <row r="144" s="15" customFormat="1">
      <c r="A144" s="15"/>
      <c r="B144" s="201"/>
      <c r="C144" s="15"/>
      <c r="D144" s="179" t="s">
        <v>162</v>
      </c>
      <c r="E144" s="202" t="s">
        <v>3</v>
      </c>
      <c r="F144" s="203" t="s">
        <v>182</v>
      </c>
      <c r="G144" s="15"/>
      <c r="H144" s="204">
        <v>64</v>
      </c>
      <c r="I144" s="205"/>
      <c r="J144" s="15"/>
      <c r="K144" s="15"/>
      <c r="L144" s="201"/>
      <c r="M144" s="206"/>
      <c r="N144" s="207"/>
      <c r="O144" s="207"/>
      <c r="P144" s="207"/>
      <c r="Q144" s="207"/>
      <c r="R144" s="207"/>
      <c r="S144" s="207"/>
      <c r="T144" s="208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02" t="s">
        <v>162</v>
      </c>
      <c r="AU144" s="202" t="s">
        <v>156</v>
      </c>
      <c r="AV144" s="15" t="s">
        <v>155</v>
      </c>
      <c r="AW144" s="15" t="s">
        <v>37</v>
      </c>
      <c r="AX144" s="15" t="s">
        <v>84</v>
      </c>
      <c r="AY144" s="202" t="s">
        <v>148</v>
      </c>
    </row>
    <row r="145" s="2" customFormat="1" ht="24.15" customHeight="1">
      <c r="A145" s="39"/>
      <c r="B145" s="165"/>
      <c r="C145" s="166" t="s">
        <v>207</v>
      </c>
      <c r="D145" s="166" t="s">
        <v>150</v>
      </c>
      <c r="E145" s="167" t="s">
        <v>208</v>
      </c>
      <c r="F145" s="168" t="s">
        <v>209</v>
      </c>
      <c r="G145" s="169" t="s">
        <v>193</v>
      </c>
      <c r="H145" s="170">
        <v>236</v>
      </c>
      <c r="I145" s="171"/>
      <c r="J145" s="172">
        <f>ROUND(I145*H145,2)</f>
        <v>0</v>
      </c>
      <c r="K145" s="168" t="s">
        <v>154</v>
      </c>
      <c r="L145" s="40"/>
      <c r="M145" s="173" t="s">
        <v>3</v>
      </c>
      <c r="N145" s="174" t="s">
        <v>48</v>
      </c>
      <c r="O145" s="73"/>
      <c r="P145" s="175">
        <f>O145*H145</f>
        <v>0</v>
      </c>
      <c r="Q145" s="175">
        <v>0</v>
      </c>
      <c r="R145" s="175">
        <f>Q145*H145</f>
        <v>0</v>
      </c>
      <c r="S145" s="175">
        <v>1.3999999999999999</v>
      </c>
      <c r="T145" s="176">
        <f>S145*H145</f>
        <v>330.39999999999998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177" t="s">
        <v>155</v>
      </c>
      <c r="AT145" s="177" t="s">
        <v>150</v>
      </c>
      <c r="AU145" s="177" t="s">
        <v>156</v>
      </c>
      <c r="AY145" s="20" t="s">
        <v>148</v>
      </c>
      <c r="BE145" s="178">
        <f>IF(N145="základní",J145,0)</f>
        <v>0</v>
      </c>
      <c r="BF145" s="178">
        <f>IF(N145="snížená",J145,0)</f>
        <v>0</v>
      </c>
      <c r="BG145" s="178">
        <f>IF(N145="zákl. přenesená",J145,0)</f>
        <v>0</v>
      </c>
      <c r="BH145" s="178">
        <f>IF(N145="sníž. přenesená",J145,0)</f>
        <v>0</v>
      </c>
      <c r="BI145" s="178">
        <f>IF(N145="nulová",J145,0)</f>
        <v>0</v>
      </c>
      <c r="BJ145" s="20" t="s">
        <v>156</v>
      </c>
      <c r="BK145" s="178">
        <f>ROUND(I145*H145,2)</f>
        <v>0</v>
      </c>
      <c r="BL145" s="20" t="s">
        <v>155</v>
      </c>
      <c r="BM145" s="177" t="s">
        <v>210</v>
      </c>
    </row>
    <row r="146" s="2" customFormat="1">
      <c r="A146" s="39"/>
      <c r="B146" s="40"/>
      <c r="C146" s="39"/>
      <c r="D146" s="179" t="s">
        <v>158</v>
      </c>
      <c r="E146" s="39"/>
      <c r="F146" s="180" t="s">
        <v>211</v>
      </c>
      <c r="G146" s="39"/>
      <c r="H146" s="39"/>
      <c r="I146" s="181"/>
      <c r="J146" s="39"/>
      <c r="K146" s="39"/>
      <c r="L146" s="40"/>
      <c r="M146" s="182"/>
      <c r="N146" s="183"/>
      <c r="O146" s="73"/>
      <c r="P146" s="73"/>
      <c r="Q146" s="73"/>
      <c r="R146" s="73"/>
      <c r="S146" s="73"/>
      <c r="T146" s="74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20" t="s">
        <v>158</v>
      </c>
      <c r="AU146" s="20" t="s">
        <v>156</v>
      </c>
    </row>
    <row r="147" s="2" customFormat="1">
      <c r="A147" s="39"/>
      <c r="B147" s="40"/>
      <c r="C147" s="39"/>
      <c r="D147" s="184" t="s">
        <v>160</v>
      </c>
      <c r="E147" s="39"/>
      <c r="F147" s="185" t="s">
        <v>212</v>
      </c>
      <c r="G147" s="39"/>
      <c r="H147" s="39"/>
      <c r="I147" s="181"/>
      <c r="J147" s="39"/>
      <c r="K147" s="39"/>
      <c r="L147" s="40"/>
      <c r="M147" s="182"/>
      <c r="N147" s="183"/>
      <c r="O147" s="73"/>
      <c r="P147" s="73"/>
      <c r="Q147" s="73"/>
      <c r="R147" s="73"/>
      <c r="S147" s="73"/>
      <c r="T147" s="74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20" t="s">
        <v>160</v>
      </c>
      <c r="AU147" s="20" t="s">
        <v>156</v>
      </c>
    </row>
    <row r="148" s="13" customFormat="1">
      <c r="A148" s="13"/>
      <c r="B148" s="186"/>
      <c r="C148" s="13"/>
      <c r="D148" s="179" t="s">
        <v>162</v>
      </c>
      <c r="E148" s="187" t="s">
        <v>3</v>
      </c>
      <c r="F148" s="188" t="s">
        <v>178</v>
      </c>
      <c r="G148" s="13"/>
      <c r="H148" s="187" t="s">
        <v>3</v>
      </c>
      <c r="I148" s="189"/>
      <c r="J148" s="13"/>
      <c r="K148" s="13"/>
      <c r="L148" s="186"/>
      <c r="M148" s="190"/>
      <c r="N148" s="191"/>
      <c r="O148" s="191"/>
      <c r="P148" s="191"/>
      <c r="Q148" s="191"/>
      <c r="R148" s="191"/>
      <c r="S148" s="191"/>
      <c r="T148" s="19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7" t="s">
        <v>162</v>
      </c>
      <c r="AU148" s="187" t="s">
        <v>156</v>
      </c>
      <c r="AV148" s="13" t="s">
        <v>84</v>
      </c>
      <c r="AW148" s="13" t="s">
        <v>37</v>
      </c>
      <c r="AX148" s="13" t="s">
        <v>76</v>
      </c>
      <c r="AY148" s="187" t="s">
        <v>148</v>
      </c>
    </row>
    <row r="149" s="14" customFormat="1">
      <c r="A149" s="14"/>
      <c r="B149" s="193"/>
      <c r="C149" s="14"/>
      <c r="D149" s="179" t="s">
        <v>162</v>
      </c>
      <c r="E149" s="194" t="s">
        <v>3</v>
      </c>
      <c r="F149" s="195" t="s">
        <v>213</v>
      </c>
      <c r="G149" s="14"/>
      <c r="H149" s="196">
        <v>118</v>
      </c>
      <c r="I149" s="197"/>
      <c r="J149" s="14"/>
      <c r="K149" s="14"/>
      <c r="L149" s="193"/>
      <c r="M149" s="198"/>
      <c r="N149" s="199"/>
      <c r="O149" s="199"/>
      <c r="P149" s="199"/>
      <c r="Q149" s="199"/>
      <c r="R149" s="199"/>
      <c r="S149" s="199"/>
      <c r="T149" s="20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4" t="s">
        <v>162</v>
      </c>
      <c r="AU149" s="194" t="s">
        <v>156</v>
      </c>
      <c r="AV149" s="14" t="s">
        <v>156</v>
      </c>
      <c r="AW149" s="14" t="s">
        <v>37</v>
      </c>
      <c r="AX149" s="14" t="s">
        <v>76</v>
      </c>
      <c r="AY149" s="194" t="s">
        <v>148</v>
      </c>
    </row>
    <row r="150" s="13" customFormat="1">
      <c r="A150" s="13"/>
      <c r="B150" s="186"/>
      <c r="C150" s="13"/>
      <c r="D150" s="179" t="s">
        <v>162</v>
      </c>
      <c r="E150" s="187" t="s">
        <v>3</v>
      </c>
      <c r="F150" s="188" t="s">
        <v>181</v>
      </c>
      <c r="G150" s="13"/>
      <c r="H150" s="187" t="s">
        <v>3</v>
      </c>
      <c r="I150" s="189"/>
      <c r="J150" s="13"/>
      <c r="K150" s="13"/>
      <c r="L150" s="186"/>
      <c r="M150" s="190"/>
      <c r="N150" s="191"/>
      <c r="O150" s="191"/>
      <c r="P150" s="191"/>
      <c r="Q150" s="191"/>
      <c r="R150" s="191"/>
      <c r="S150" s="191"/>
      <c r="T150" s="19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7" t="s">
        <v>162</v>
      </c>
      <c r="AU150" s="187" t="s">
        <v>156</v>
      </c>
      <c r="AV150" s="13" t="s">
        <v>84</v>
      </c>
      <c r="AW150" s="13" t="s">
        <v>37</v>
      </c>
      <c r="AX150" s="13" t="s">
        <v>76</v>
      </c>
      <c r="AY150" s="187" t="s">
        <v>148</v>
      </c>
    </row>
    <row r="151" s="14" customFormat="1">
      <c r="A151" s="14"/>
      <c r="B151" s="193"/>
      <c r="C151" s="14"/>
      <c r="D151" s="179" t="s">
        <v>162</v>
      </c>
      <c r="E151" s="194" t="s">
        <v>3</v>
      </c>
      <c r="F151" s="195" t="s">
        <v>213</v>
      </c>
      <c r="G151" s="14"/>
      <c r="H151" s="196">
        <v>118</v>
      </c>
      <c r="I151" s="197"/>
      <c r="J151" s="14"/>
      <c r="K151" s="14"/>
      <c r="L151" s="193"/>
      <c r="M151" s="198"/>
      <c r="N151" s="199"/>
      <c r="O151" s="199"/>
      <c r="P151" s="199"/>
      <c r="Q151" s="199"/>
      <c r="R151" s="199"/>
      <c r="S151" s="199"/>
      <c r="T151" s="20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4" t="s">
        <v>162</v>
      </c>
      <c r="AU151" s="194" t="s">
        <v>156</v>
      </c>
      <c r="AV151" s="14" t="s">
        <v>156</v>
      </c>
      <c r="AW151" s="14" t="s">
        <v>37</v>
      </c>
      <c r="AX151" s="14" t="s">
        <v>76</v>
      </c>
      <c r="AY151" s="194" t="s">
        <v>148</v>
      </c>
    </row>
    <row r="152" s="15" customFormat="1">
      <c r="A152" s="15"/>
      <c r="B152" s="201"/>
      <c r="C152" s="15"/>
      <c r="D152" s="179" t="s">
        <v>162</v>
      </c>
      <c r="E152" s="202" t="s">
        <v>3</v>
      </c>
      <c r="F152" s="203" t="s">
        <v>182</v>
      </c>
      <c r="G152" s="15"/>
      <c r="H152" s="204">
        <v>236</v>
      </c>
      <c r="I152" s="205"/>
      <c r="J152" s="15"/>
      <c r="K152" s="15"/>
      <c r="L152" s="201"/>
      <c r="M152" s="206"/>
      <c r="N152" s="207"/>
      <c r="O152" s="207"/>
      <c r="P152" s="207"/>
      <c r="Q152" s="207"/>
      <c r="R152" s="207"/>
      <c r="S152" s="207"/>
      <c r="T152" s="20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02" t="s">
        <v>162</v>
      </c>
      <c r="AU152" s="202" t="s">
        <v>156</v>
      </c>
      <c r="AV152" s="15" t="s">
        <v>155</v>
      </c>
      <c r="AW152" s="15" t="s">
        <v>37</v>
      </c>
      <c r="AX152" s="15" t="s">
        <v>84</v>
      </c>
      <c r="AY152" s="202" t="s">
        <v>148</v>
      </c>
    </row>
    <row r="153" s="2" customFormat="1" ht="24.15" customHeight="1">
      <c r="A153" s="39"/>
      <c r="B153" s="165"/>
      <c r="C153" s="166" t="s">
        <v>214</v>
      </c>
      <c r="D153" s="166" t="s">
        <v>150</v>
      </c>
      <c r="E153" s="167" t="s">
        <v>215</v>
      </c>
      <c r="F153" s="168" t="s">
        <v>216</v>
      </c>
      <c r="G153" s="169" t="s">
        <v>153</v>
      </c>
      <c r="H153" s="170">
        <v>4</v>
      </c>
      <c r="I153" s="171"/>
      <c r="J153" s="172">
        <f>ROUND(I153*H153,2)</f>
        <v>0</v>
      </c>
      <c r="K153" s="168" t="s">
        <v>154</v>
      </c>
      <c r="L153" s="40"/>
      <c r="M153" s="173" t="s">
        <v>3</v>
      </c>
      <c r="N153" s="174" t="s">
        <v>48</v>
      </c>
      <c r="O153" s="73"/>
      <c r="P153" s="175">
        <f>O153*H153</f>
        <v>0</v>
      </c>
      <c r="Q153" s="175">
        <v>0</v>
      </c>
      <c r="R153" s="175">
        <f>Q153*H153</f>
        <v>0</v>
      </c>
      <c r="S153" s="175">
        <v>0.048000000000000001</v>
      </c>
      <c r="T153" s="176">
        <f>S153*H153</f>
        <v>0.192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177" t="s">
        <v>155</v>
      </c>
      <c r="AT153" s="177" t="s">
        <v>150</v>
      </c>
      <c r="AU153" s="177" t="s">
        <v>156</v>
      </c>
      <c r="AY153" s="20" t="s">
        <v>148</v>
      </c>
      <c r="BE153" s="178">
        <f>IF(N153="základní",J153,0)</f>
        <v>0</v>
      </c>
      <c r="BF153" s="178">
        <f>IF(N153="snížená",J153,0)</f>
        <v>0</v>
      </c>
      <c r="BG153" s="178">
        <f>IF(N153="zákl. přenesená",J153,0)</f>
        <v>0</v>
      </c>
      <c r="BH153" s="178">
        <f>IF(N153="sníž. přenesená",J153,0)</f>
        <v>0</v>
      </c>
      <c r="BI153" s="178">
        <f>IF(N153="nulová",J153,0)</f>
        <v>0</v>
      </c>
      <c r="BJ153" s="20" t="s">
        <v>156</v>
      </c>
      <c r="BK153" s="178">
        <f>ROUND(I153*H153,2)</f>
        <v>0</v>
      </c>
      <c r="BL153" s="20" t="s">
        <v>155</v>
      </c>
      <c r="BM153" s="177" t="s">
        <v>217</v>
      </c>
    </row>
    <row r="154" s="2" customFormat="1">
      <c r="A154" s="39"/>
      <c r="B154" s="40"/>
      <c r="C154" s="39"/>
      <c r="D154" s="179" t="s">
        <v>158</v>
      </c>
      <c r="E154" s="39"/>
      <c r="F154" s="180" t="s">
        <v>218</v>
      </c>
      <c r="G154" s="39"/>
      <c r="H154" s="39"/>
      <c r="I154" s="181"/>
      <c r="J154" s="39"/>
      <c r="K154" s="39"/>
      <c r="L154" s="40"/>
      <c r="M154" s="182"/>
      <c r="N154" s="183"/>
      <c r="O154" s="73"/>
      <c r="P154" s="73"/>
      <c r="Q154" s="73"/>
      <c r="R154" s="73"/>
      <c r="S154" s="73"/>
      <c r="T154" s="74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20" t="s">
        <v>158</v>
      </c>
      <c r="AU154" s="20" t="s">
        <v>156</v>
      </c>
    </row>
    <row r="155" s="2" customFormat="1">
      <c r="A155" s="39"/>
      <c r="B155" s="40"/>
      <c r="C155" s="39"/>
      <c r="D155" s="184" t="s">
        <v>160</v>
      </c>
      <c r="E155" s="39"/>
      <c r="F155" s="185" t="s">
        <v>219</v>
      </c>
      <c r="G155" s="39"/>
      <c r="H155" s="39"/>
      <c r="I155" s="181"/>
      <c r="J155" s="39"/>
      <c r="K155" s="39"/>
      <c r="L155" s="40"/>
      <c r="M155" s="182"/>
      <c r="N155" s="183"/>
      <c r="O155" s="73"/>
      <c r="P155" s="73"/>
      <c r="Q155" s="73"/>
      <c r="R155" s="73"/>
      <c r="S155" s="73"/>
      <c r="T155" s="74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20" t="s">
        <v>160</v>
      </c>
      <c r="AU155" s="20" t="s">
        <v>156</v>
      </c>
    </row>
    <row r="156" s="13" customFormat="1">
      <c r="A156" s="13"/>
      <c r="B156" s="186"/>
      <c r="C156" s="13"/>
      <c r="D156" s="179" t="s">
        <v>162</v>
      </c>
      <c r="E156" s="187" t="s">
        <v>3</v>
      </c>
      <c r="F156" s="188" t="s">
        <v>220</v>
      </c>
      <c r="G156" s="13"/>
      <c r="H156" s="187" t="s">
        <v>3</v>
      </c>
      <c r="I156" s="189"/>
      <c r="J156" s="13"/>
      <c r="K156" s="13"/>
      <c r="L156" s="186"/>
      <c r="M156" s="190"/>
      <c r="N156" s="191"/>
      <c r="O156" s="191"/>
      <c r="P156" s="191"/>
      <c r="Q156" s="191"/>
      <c r="R156" s="191"/>
      <c r="S156" s="191"/>
      <c r="T156" s="19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7" t="s">
        <v>162</v>
      </c>
      <c r="AU156" s="187" t="s">
        <v>156</v>
      </c>
      <c r="AV156" s="13" t="s">
        <v>84</v>
      </c>
      <c r="AW156" s="13" t="s">
        <v>37</v>
      </c>
      <c r="AX156" s="13" t="s">
        <v>76</v>
      </c>
      <c r="AY156" s="187" t="s">
        <v>148</v>
      </c>
    </row>
    <row r="157" s="14" customFormat="1">
      <c r="A157" s="14"/>
      <c r="B157" s="193"/>
      <c r="C157" s="14"/>
      <c r="D157" s="179" t="s">
        <v>162</v>
      </c>
      <c r="E157" s="194" t="s">
        <v>3</v>
      </c>
      <c r="F157" s="195" t="s">
        <v>221</v>
      </c>
      <c r="G157" s="14"/>
      <c r="H157" s="196">
        <v>4</v>
      </c>
      <c r="I157" s="197"/>
      <c r="J157" s="14"/>
      <c r="K157" s="14"/>
      <c r="L157" s="193"/>
      <c r="M157" s="198"/>
      <c r="N157" s="199"/>
      <c r="O157" s="199"/>
      <c r="P157" s="199"/>
      <c r="Q157" s="199"/>
      <c r="R157" s="199"/>
      <c r="S157" s="199"/>
      <c r="T157" s="20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4" t="s">
        <v>162</v>
      </c>
      <c r="AU157" s="194" t="s">
        <v>156</v>
      </c>
      <c r="AV157" s="14" t="s">
        <v>156</v>
      </c>
      <c r="AW157" s="14" t="s">
        <v>37</v>
      </c>
      <c r="AX157" s="14" t="s">
        <v>84</v>
      </c>
      <c r="AY157" s="194" t="s">
        <v>148</v>
      </c>
    </row>
    <row r="158" s="2" customFormat="1" ht="24.15" customHeight="1">
      <c r="A158" s="39"/>
      <c r="B158" s="165"/>
      <c r="C158" s="166" t="s">
        <v>170</v>
      </c>
      <c r="D158" s="166" t="s">
        <v>150</v>
      </c>
      <c r="E158" s="167" t="s">
        <v>222</v>
      </c>
      <c r="F158" s="168" t="s">
        <v>223</v>
      </c>
      <c r="G158" s="169" t="s">
        <v>153</v>
      </c>
      <c r="H158" s="170">
        <v>31.190000000000001</v>
      </c>
      <c r="I158" s="171"/>
      <c r="J158" s="172">
        <f>ROUND(I158*H158,2)</f>
        <v>0</v>
      </c>
      <c r="K158" s="168" t="s">
        <v>154</v>
      </c>
      <c r="L158" s="40"/>
      <c r="M158" s="173" t="s">
        <v>3</v>
      </c>
      <c r="N158" s="174" t="s">
        <v>48</v>
      </c>
      <c r="O158" s="73"/>
      <c r="P158" s="175">
        <f>O158*H158</f>
        <v>0</v>
      </c>
      <c r="Q158" s="175">
        <v>0</v>
      </c>
      <c r="R158" s="175">
        <f>Q158*H158</f>
        <v>0</v>
      </c>
      <c r="S158" s="175">
        <v>0.037999999999999999</v>
      </c>
      <c r="T158" s="176">
        <f>S158*H158</f>
        <v>1.1852199999999999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177" t="s">
        <v>155</v>
      </c>
      <c r="AT158" s="177" t="s">
        <v>150</v>
      </c>
      <c r="AU158" s="177" t="s">
        <v>156</v>
      </c>
      <c r="AY158" s="20" t="s">
        <v>148</v>
      </c>
      <c r="BE158" s="178">
        <f>IF(N158="základní",J158,0)</f>
        <v>0</v>
      </c>
      <c r="BF158" s="178">
        <f>IF(N158="snížená",J158,0)</f>
        <v>0</v>
      </c>
      <c r="BG158" s="178">
        <f>IF(N158="zákl. přenesená",J158,0)</f>
        <v>0</v>
      </c>
      <c r="BH158" s="178">
        <f>IF(N158="sníž. přenesená",J158,0)</f>
        <v>0</v>
      </c>
      <c r="BI158" s="178">
        <f>IF(N158="nulová",J158,0)</f>
        <v>0</v>
      </c>
      <c r="BJ158" s="20" t="s">
        <v>156</v>
      </c>
      <c r="BK158" s="178">
        <f>ROUND(I158*H158,2)</f>
        <v>0</v>
      </c>
      <c r="BL158" s="20" t="s">
        <v>155</v>
      </c>
      <c r="BM158" s="177" t="s">
        <v>224</v>
      </c>
    </row>
    <row r="159" s="2" customFormat="1">
      <c r="A159" s="39"/>
      <c r="B159" s="40"/>
      <c r="C159" s="39"/>
      <c r="D159" s="179" t="s">
        <v>158</v>
      </c>
      <c r="E159" s="39"/>
      <c r="F159" s="180" t="s">
        <v>225</v>
      </c>
      <c r="G159" s="39"/>
      <c r="H159" s="39"/>
      <c r="I159" s="181"/>
      <c r="J159" s="39"/>
      <c r="K159" s="39"/>
      <c r="L159" s="40"/>
      <c r="M159" s="182"/>
      <c r="N159" s="183"/>
      <c r="O159" s="73"/>
      <c r="P159" s="73"/>
      <c r="Q159" s="73"/>
      <c r="R159" s="73"/>
      <c r="S159" s="73"/>
      <c r="T159" s="74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20" t="s">
        <v>158</v>
      </c>
      <c r="AU159" s="20" t="s">
        <v>156</v>
      </c>
    </row>
    <row r="160" s="2" customFormat="1">
      <c r="A160" s="39"/>
      <c r="B160" s="40"/>
      <c r="C160" s="39"/>
      <c r="D160" s="184" t="s">
        <v>160</v>
      </c>
      <c r="E160" s="39"/>
      <c r="F160" s="185" t="s">
        <v>226</v>
      </c>
      <c r="G160" s="39"/>
      <c r="H160" s="39"/>
      <c r="I160" s="181"/>
      <c r="J160" s="39"/>
      <c r="K160" s="39"/>
      <c r="L160" s="40"/>
      <c r="M160" s="182"/>
      <c r="N160" s="183"/>
      <c r="O160" s="73"/>
      <c r="P160" s="73"/>
      <c r="Q160" s="73"/>
      <c r="R160" s="73"/>
      <c r="S160" s="73"/>
      <c r="T160" s="74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20" t="s">
        <v>160</v>
      </c>
      <c r="AU160" s="20" t="s">
        <v>156</v>
      </c>
    </row>
    <row r="161" s="13" customFormat="1">
      <c r="A161" s="13"/>
      <c r="B161" s="186"/>
      <c r="C161" s="13"/>
      <c r="D161" s="179" t="s">
        <v>162</v>
      </c>
      <c r="E161" s="187" t="s">
        <v>3</v>
      </c>
      <c r="F161" s="188" t="s">
        <v>220</v>
      </c>
      <c r="G161" s="13"/>
      <c r="H161" s="187" t="s">
        <v>3</v>
      </c>
      <c r="I161" s="189"/>
      <c r="J161" s="13"/>
      <c r="K161" s="13"/>
      <c r="L161" s="186"/>
      <c r="M161" s="190"/>
      <c r="N161" s="191"/>
      <c r="O161" s="191"/>
      <c r="P161" s="191"/>
      <c r="Q161" s="191"/>
      <c r="R161" s="191"/>
      <c r="S161" s="191"/>
      <c r="T161" s="19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7" t="s">
        <v>162</v>
      </c>
      <c r="AU161" s="187" t="s">
        <v>156</v>
      </c>
      <c r="AV161" s="13" t="s">
        <v>84</v>
      </c>
      <c r="AW161" s="13" t="s">
        <v>37</v>
      </c>
      <c r="AX161" s="13" t="s">
        <v>76</v>
      </c>
      <c r="AY161" s="187" t="s">
        <v>148</v>
      </c>
    </row>
    <row r="162" s="14" customFormat="1">
      <c r="A162" s="14"/>
      <c r="B162" s="193"/>
      <c r="C162" s="14"/>
      <c r="D162" s="179" t="s">
        <v>162</v>
      </c>
      <c r="E162" s="194" t="s">
        <v>3</v>
      </c>
      <c r="F162" s="195" t="s">
        <v>227</v>
      </c>
      <c r="G162" s="14"/>
      <c r="H162" s="196">
        <v>29.120000000000001</v>
      </c>
      <c r="I162" s="197"/>
      <c r="J162" s="14"/>
      <c r="K162" s="14"/>
      <c r="L162" s="193"/>
      <c r="M162" s="198"/>
      <c r="N162" s="199"/>
      <c r="O162" s="199"/>
      <c r="P162" s="199"/>
      <c r="Q162" s="199"/>
      <c r="R162" s="199"/>
      <c r="S162" s="199"/>
      <c r="T162" s="20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4" t="s">
        <v>162</v>
      </c>
      <c r="AU162" s="194" t="s">
        <v>156</v>
      </c>
      <c r="AV162" s="14" t="s">
        <v>156</v>
      </c>
      <c r="AW162" s="14" t="s">
        <v>37</v>
      </c>
      <c r="AX162" s="14" t="s">
        <v>76</v>
      </c>
      <c r="AY162" s="194" t="s">
        <v>148</v>
      </c>
    </row>
    <row r="163" s="14" customFormat="1">
      <c r="A163" s="14"/>
      <c r="B163" s="193"/>
      <c r="C163" s="14"/>
      <c r="D163" s="179" t="s">
        <v>162</v>
      </c>
      <c r="E163" s="194" t="s">
        <v>3</v>
      </c>
      <c r="F163" s="195" t="s">
        <v>228</v>
      </c>
      <c r="G163" s="14"/>
      <c r="H163" s="196">
        <v>2.0699999999999998</v>
      </c>
      <c r="I163" s="197"/>
      <c r="J163" s="14"/>
      <c r="K163" s="14"/>
      <c r="L163" s="193"/>
      <c r="M163" s="198"/>
      <c r="N163" s="199"/>
      <c r="O163" s="199"/>
      <c r="P163" s="199"/>
      <c r="Q163" s="199"/>
      <c r="R163" s="199"/>
      <c r="S163" s="199"/>
      <c r="T163" s="20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4" t="s">
        <v>162</v>
      </c>
      <c r="AU163" s="194" t="s">
        <v>156</v>
      </c>
      <c r="AV163" s="14" t="s">
        <v>156</v>
      </c>
      <c r="AW163" s="14" t="s">
        <v>37</v>
      </c>
      <c r="AX163" s="14" t="s">
        <v>76</v>
      </c>
      <c r="AY163" s="194" t="s">
        <v>148</v>
      </c>
    </row>
    <row r="164" s="15" customFormat="1">
      <c r="A164" s="15"/>
      <c r="B164" s="201"/>
      <c r="C164" s="15"/>
      <c r="D164" s="179" t="s">
        <v>162</v>
      </c>
      <c r="E164" s="202" t="s">
        <v>3</v>
      </c>
      <c r="F164" s="203" t="s">
        <v>182</v>
      </c>
      <c r="G164" s="15"/>
      <c r="H164" s="204">
        <v>31.190000000000001</v>
      </c>
      <c r="I164" s="205"/>
      <c r="J164" s="15"/>
      <c r="K164" s="15"/>
      <c r="L164" s="201"/>
      <c r="M164" s="206"/>
      <c r="N164" s="207"/>
      <c r="O164" s="207"/>
      <c r="P164" s="207"/>
      <c r="Q164" s="207"/>
      <c r="R164" s="207"/>
      <c r="S164" s="207"/>
      <c r="T164" s="208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02" t="s">
        <v>162</v>
      </c>
      <c r="AU164" s="202" t="s">
        <v>156</v>
      </c>
      <c r="AV164" s="15" t="s">
        <v>155</v>
      </c>
      <c r="AW164" s="15" t="s">
        <v>37</v>
      </c>
      <c r="AX164" s="15" t="s">
        <v>84</v>
      </c>
      <c r="AY164" s="202" t="s">
        <v>148</v>
      </c>
    </row>
    <row r="165" s="2" customFormat="1" ht="21.75" customHeight="1">
      <c r="A165" s="39"/>
      <c r="B165" s="165"/>
      <c r="C165" s="166" t="s">
        <v>110</v>
      </c>
      <c r="D165" s="166" t="s">
        <v>150</v>
      </c>
      <c r="E165" s="167" t="s">
        <v>229</v>
      </c>
      <c r="F165" s="168" t="s">
        <v>230</v>
      </c>
      <c r="G165" s="169" t="s">
        <v>153</v>
      </c>
      <c r="H165" s="170">
        <v>2.73</v>
      </c>
      <c r="I165" s="171"/>
      <c r="J165" s="172">
        <f>ROUND(I165*H165,2)</f>
        <v>0</v>
      </c>
      <c r="K165" s="168" t="s">
        <v>154</v>
      </c>
      <c r="L165" s="40"/>
      <c r="M165" s="173" t="s">
        <v>3</v>
      </c>
      <c r="N165" s="174" t="s">
        <v>48</v>
      </c>
      <c r="O165" s="73"/>
      <c r="P165" s="175">
        <f>O165*H165</f>
        <v>0</v>
      </c>
      <c r="Q165" s="175">
        <v>0</v>
      </c>
      <c r="R165" s="175">
        <f>Q165*H165</f>
        <v>0</v>
      </c>
      <c r="S165" s="175">
        <v>0.067000000000000004</v>
      </c>
      <c r="T165" s="176">
        <f>S165*H165</f>
        <v>0.18291000000000002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177" t="s">
        <v>155</v>
      </c>
      <c r="AT165" s="177" t="s">
        <v>150</v>
      </c>
      <c r="AU165" s="177" t="s">
        <v>156</v>
      </c>
      <c r="AY165" s="20" t="s">
        <v>148</v>
      </c>
      <c r="BE165" s="178">
        <f>IF(N165="základní",J165,0)</f>
        <v>0</v>
      </c>
      <c r="BF165" s="178">
        <f>IF(N165="snížená",J165,0)</f>
        <v>0</v>
      </c>
      <c r="BG165" s="178">
        <f>IF(N165="zákl. přenesená",J165,0)</f>
        <v>0</v>
      </c>
      <c r="BH165" s="178">
        <f>IF(N165="sníž. přenesená",J165,0)</f>
        <v>0</v>
      </c>
      <c r="BI165" s="178">
        <f>IF(N165="nulová",J165,0)</f>
        <v>0</v>
      </c>
      <c r="BJ165" s="20" t="s">
        <v>156</v>
      </c>
      <c r="BK165" s="178">
        <f>ROUND(I165*H165,2)</f>
        <v>0</v>
      </c>
      <c r="BL165" s="20" t="s">
        <v>155</v>
      </c>
      <c r="BM165" s="177" t="s">
        <v>231</v>
      </c>
    </row>
    <row r="166" s="2" customFormat="1">
      <c r="A166" s="39"/>
      <c r="B166" s="40"/>
      <c r="C166" s="39"/>
      <c r="D166" s="179" t="s">
        <v>158</v>
      </c>
      <c r="E166" s="39"/>
      <c r="F166" s="180" t="s">
        <v>232</v>
      </c>
      <c r="G166" s="39"/>
      <c r="H166" s="39"/>
      <c r="I166" s="181"/>
      <c r="J166" s="39"/>
      <c r="K166" s="39"/>
      <c r="L166" s="40"/>
      <c r="M166" s="182"/>
      <c r="N166" s="183"/>
      <c r="O166" s="73"/>
      <c r="P166" s="73"/>
      <c r="Q166" s="73"/>
      <c r="R166" s="73"/>
      <c r="S166" s="73"/>
      <c r="T166" s="74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20" t="s">
        <v>158</v>
      </c>
      <c r="AU166" s="20" t="s">
        <v>156</v>
      </c>
    </row>
    <row r="167" s="2" customFormat="1">
      <c r="A167" s="39"/>
      <c r="B167" s="40"/>
      <c r="C167" s="39"/>
      <c r="D167" s="184" t="s">
        <v>160</v>
      </c>
      <c r="E167" s="39"/>
      <c r="F167" s="185" t="s">
        <v>233</v>
      </c>
      <c r="G167" s="39"/>
      <c r="H167" s="39"/>
      <c r="I167" s="181"/>
      <c r="J167" s="39"/>
      <c r="K167" s="39"/>
      <c r="L167" s="40"/>
      <c r="M167" s="182"/>
      <c r="N167" s="183"/>
      <c r="O167" s="73"/>
      <c r="P167" s="73"/>
      <c r="Q167" s="73"/>
      <c r="R167" s="73"/>
      <c r="S167" s="73"/>
      <c r="T167" s="74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20" t="s">
        <v>160</v>
      </c>
      <c r="AU167" s="20" t="s">
        <v>156</v>
      </c>
    </row>
    <row r="168" s="13" customFormat="1">
      <c r="A168" s="13"/>
      <c r="B168" s="186"/>
      <c r="C168" s="13"/>
      <c r="D168" s="179" t="s">
        <v>162</v>
      </c>
      <c r="E168" s="187" t="s">
        <v>3</v>
      </c>
      <c r="F168" s="188" t="s">
        <v>234</v>
      </c>
      <c r="G168" s="13"/>
      <c r="H168" s="187" t="s">
        <v>3</v>
      </c>
      <c r="I168" s="189"/>
      <c r="J168" s="13"/>
      <c r="K168" s="13"/>
      <c r="L168" s="186"/>
      <c r="M168" s="190"/>
      <c r="N168" s="191"/>
      <c r="O168" s="191"/>
      <c r="P168" s="191"/>
      <c r="Q168" s="191"/>
      <c r="R168" s="191"/>
      <c r="S168" s="191"/>
      <c r="T168" s="19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7" t="s">
        <v>162</v>
      </c>
      <c r="AU168" s="187" t="s">
        <v>156</v>
      </c>
      <c r="AV168" s="13" t="s">
        <v>84</v>
      </c>
      <c r="AW168" s="13" t="s">
        <v>37</v>
      </c>
      <c r="AX168" s="13" t="s">
        <v>76</v>
      </c>
      <c r="AY168" s="187" t="s">
        <v>148</v>
      </c>
    </row>
    <row r="169" s="14" customFormat="1">
      <c r="A169" s="14"/>
      <c r="B169" s="193"/>
      <c r="C169" s="14"/>
      <c r="D169" s="179" t="s">
        <v>162</v>
      </c>
      <c r="E169" s="194" t="s">
        <v>3</v>
      </c>
      <c r="F169" s="195" t="s">
        <v>235</v>
      </c>
      <c r="G169" s="14"/>
      <c r="H169" s="196">
        <v>2.73</v>
      </c>
      <c r="I169" s="197"/>
      <c r="J169" s="14"/>
      <c r="K169" s="14"/>
      <c r="L169" s="193"/>
      <c r="M169" s="198"/>
      <c r="N169" s="199"/>
      <c r="O169" s="199"/>
      <c r="P169" s="199"/>
      <c r="Q169" s="199"/>
      <c r="R169" s="199"/>
      <c r="S169" s="199"/>
      <c r="T169" s="20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4" t="s">
        <v>162</v>
      </c>
      <c r="AU169" s="194" t="s">
        <v>156</v>
      </c>
      <c r="AV169" s="14" t="s">
        <v>156</v>
      </c>
      <c r="AW169" s="14" t="s">
        <v>37</v>
      </c>
      <c r="AX169" s="14" t="s">
        <v>84</v>
      </c>
      <c r="AY169" s="194" t="s">
        <v>148</v>
      </c>
    </row>
    <row r="170" s="2" customFormat="1" ht="24.15" customHeight="1">
      <c r="A170" s="39"/>
      <c r="B170" s="165"/>
      <c r="C170" s="166" t="s">
        <v>236</v>
      </c>
      <c r="D170" s="166" t="s">
        <v>150</v>
      </c>
      <c r="E170" s="167" t="s">
        <v>237</v>
      </c>
      <c r="F170" s="168" t="s">
        <v>238</v>
      </c>
      <c r="G170" s="169" t="s">
        <v>153</v>
      </c>
      <c r="H170" s="170">
        <v>2.7599999999999998</v>
      </c>
      <c r="I170" s="171"/>
      <c r="J170" s="172">
        <f>ROUND(I170*H170,2)</f>
        <v>0</v>
      </c>
      <c r="K170" s="168" t="s">
        <v>154</v>
      </c>
      <c r="L170" s="40"/>
      <c r="M170" s="173" t="s">
        <v>3</v>
      </c>
      <c r="N170" s="174" t="s">
        <v>48</v>
      </c>
      <c r="O170" s="73"/>
      <c r="P170" s="175">
        <f>O170*H170</f>
        <v>0</v>
      </c>
      <c r="Q170" s="175">
        <v>0</v>
      </c>
      <c r="R170" s="175">
        <f>Q170*H170</f>
        <v>0</v>
      </c>
      <c r="S170" s="175">
        <v>0.065000000000000002</v>
      </c>
      <c r="T170" s="176">
        <f>S170*H170</f>
        <v>0.1794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177" t="s">
        <v>155</v>
      </c>
      <c r="AT170" s="177" t="s">
        <v>150</v>
      </c>
      <c r="AU170" s="177" t="s">
        <v>156</v>
      </c>
      <c r="AY170" s="20" t="s">
        <v>148</v>
      </c>
      <c r="BE170" s="178">
        <f>IF(N170="základní",J170,0)</f>
        <v>0</v>
      </c>
      <c r="BF170" s="178">
        <f>IF(N170="snížená",J170,0)</f>
        <v>0</v>
      </c>
      <c r="BG170" s="178">
        <f>IF(N170="zákl. přenesená",J170,0)</f>
        <v>0</v>
      </c>
      <c r="BH170" s="178">
        <f>IF(N170="sníž. přenesená",J170,0)</f>
        <v>0</v>
      </c>
      <c r="BI170" s="178">
        <f>IF(N170="nulová",J170,0)</f>
        <v>0</v>
      </c>
      <c r="BJ170" s="20" t="s">
        <v>156</v>
      </c>
      <c r="BK170" s="178">
        <f>ROUND(I170*H170,2)</f>
        <v>0</v>
      </c>
      <c r="BL170" s="20" t="s">
        <v>155</v>
      </c>
      <c r="BM170" s="177" t="s">
        <v>239</v>
      </c>
    </row>
    <row r="171" s="2" customFormat="1">
      <c r="A171" s="39"/>
      <c r="B171" s="40"/>
      <c r="C171" s="39"/>
      <c r="D171" s="179" t="s">
        <v>158</v>
      </c>
      <c r="E171" s="39"/>
      <c r="F171" s="180" t="s">
        <v>240</v>
      </c>
      <c r="G171" s="39"/>
      <c r="H171" s="39"/>
      <c r="I171" s="181"/>
      <c r="J171" s="39"/>
      <c r="K171" s="39"/>
      <c r="L171" s="40"/>
      <c r="M171" s="182"/>
      <c r="N171" s="183"/>
      <c r="O171" s="73"/>
      <c r="P171" s="73"/>
      <c r="Q171" s="73"/>
      <c r="R171" s="73"/>
      <c r="S171" s="73"/>
      <c r="T171" s="74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20" t="s">
        <v>158</v>
      </c>
      <c r="AU171" s="20" t="s">
        <v>156</v>
      </c>
    </row>
    <row r="172" s="2" customFormat="1">
      <c r="A172" s="39"/>
      <c r="B172" s="40"/>
      <c r="C172" s="39"/>
      <c r="D172" s="184" t="s">
        <v>160</v>
      </c>
      <c r="E172" s="39"/>
      <c r="F172" s="185" t="s">
        <v>241</v>
      </c>
      <c r="G172" s="39"/>
      <c r="H172" s="39"/>
      <c r="I172" s="181"/>
      <c r="J172" s="39"/>
      <c r="K172" s="39"/>
      <c r="L172" s="40"/>
      <c r="M172" s="182"/>
      <c r="N172" s="183"/>
      <c r="O172" s="73"/>
      <c r="P172" s="73"/>
      <c r="Q172" s="73"/>
      <c r="R172" s="73"/>
      <c r="S172" s="73"/>
      <c r="T172" s="74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20" t="s">
        <v>160</v>
      </c>
      <c r="AU172" s="20" t="s">
        <v>156</v>
      </c>
    </row>
    <row r="173" s="13" customFormat="1">
      <c r="A173" s="13"/>
      <c r="B173" s="186"/>
      <c r="C173" s="13"/>
      <c r="D173" s="179" t="s">
        <v>162</v>
      </c>
      <c r="E173" s="187" t="s">
        <v>3</v>
      </c>
      <c r="F173" s="188" t="s">
        <v>242</v>
      </c>
      <c r="G173" s="13"/>
      <c r="H173" s="187" t="s">
        <v>3</v>
      </c>
      <c r="I173" s="189"/>
      <c r="J173" s="13"/>
      <c r="K173" s="13"/>
      <c r="L173" s="186"/>
      <c r="M173" s="190"/>
      <c r="N173" s="191"/>
      <c r="O173" s="191"/>
      <c r="P173" s="191"/>
      <c r="Q173" s="191"/>
      <c r="R173" s="191"/>
      <c r="S173" s="191"/>
      <c r="T173" s="19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7" t="s">
        <v>162</v>
      </c>
      <c r="AU173" s="187" t="s">
        <v>156</v>
      </c>
      <c r="AV173" s="13" t="s">
        <v>84</v>
      </c>
      <c r="AW173" s="13" t="s">
        <v>37</v>
      </c>
      <c r="AX173" s="13" t="s">
        <v>76</v>
      </c>
      <c r="AY173" s="187" t="s">
        <v>148</v>
      </c>
    </row>
    <row r="174" s="14" customFormat="1">
      <c r="A174" s="14"/>
      <c r="B174" s="193"/>
      <c r="C174" s="14"/>
      <c r="D174" s="179" t="s">
        <v>162</v>
      </c>
      <c r="E174" s="194" t="s">
        <v>3</v>
      </c>
      <c r="F174" s="195" t="s">
        <v>243</v>
      </c>
      <c r="G174" s="14"/>
      <c r="H174" s="196">
        <v>1.8</v>
      </c>
      <c r="I174" s="197"/>
      <c r="J174" s="14"/>
      <c r="K174" s="14"/>
      <c r="L174" s="193"/>
      <c r="M174" s="198"/>
      <c r="N174" s="199"/>
      <c r="O174" s="199"/>
      <c r="P174" s="199"/>
      <c r="Q174" s="199"/>
      <c r="R174" s="199"/>
      <c r="S174" s="199"/>
      <c r="T174" s="20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4" t="s">
        <v>162</v>
      </c>
      <c r="AU174" s="194" t="s">
        <v>156</v>
      </c>
      <c r="AV174" s="14" t="s">
        <v>156</v>
      </c>
      <c r="AW174" s="14" t="s">
        <v>37</v>
      </c>
      <c r="AX174" s="14" t="s">
        <v>76</v>
      </c>
      <c r="AY174" s="194" t="s">
        <v>148</v>
      </c>
    </row>
    <row r="175" s="14" customFormat="1">
      <c r="A175" s="14"/>
      <c r="B175" s="193"/>
      <c r="C175" s="14"/>
      <c r="D175" s="179" t="s">
        <v>162</v>
      </c>
      <c r="E175" s="194" t="s">
        <v>3</v>
      </c>
      <c r="F175" s="195" t="s">
        <v>244</v>
      </c>
      <c r="G175" s="14"/>
      <c r="H175" s="196">
        <v>0.95999999999999996</v>
      </c>
      <c r="I175" s="197"/>
      <c r="J175" s="14"/>
      <c r="K175" s="14"/>
      <c r="L175" s="193"/>
      <c r="M175" s="198"/>
      <c r="N175" s="199"/>
      <c r="O175" s="199"/>
      <c r="P175" s="199"/>
      <c r="Q175" s="199"/>
      <c r="R175" s="199"/>
      <c r="S175" s="199"/>
      <c r="T175" s="20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4" t="s">
        <v>162</v>
      </c>
      <c r="AU175" s="194" t="s">
        <v>156</v>
      </c>
      <c r="AV175" s="14" t="s">
        <v>156</v>
      </c>
      <c r="AW175" s="14" t="s">
        <v>37</v>
      </c>
      <c r="AX175" s="14" t="s">
        <v>76</v>
      </c>
      <c r="AY175" s="194" t="s">
        <v>148</v>
      </c>
    </row>
    <row r="176" s="15" customFormat="1">
      <c r="A176" s="15"/>
      <c r="B176" s="201"/>
      <c r="C176" s="15"/>
      <c r="D176" s="179" t="s">
        <v>162</v>
      </c>
      <c r="E176" s="202" t="s">
        <v>3</v>
      </c>
      <c r="F176" s="203" t="s">
        <v>182</v>
      </c>
      <c r="G176" s="15"/>
      <c r="H176" s="204">
        <v>2.7599999999999998</v>
      </c>
      <c r="I176" s="205"/>
      <c r="J176" s="15"/>
      <c r="K176" s="15"/>
      <c r="L176" s="201"/>
      <c r="M176" s="206"/>
      <c r="N176" s="207"/>
      <c r="O176" s="207"/>
      <c r="P176" s="207"/>
      <c r="Q176" s="207"/>
      <c r="R176" s="207"/>
      <c r="S176" s="207"/>
      <c r="T176" s="208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02" t="s">
        <v>162</v>
      </c>
      <c r="AU176" s="202" t="s">
        <v>156</v>
      </c>
      <c r="AV176" s="15" t="s">
        <v>155</v>
      </c>
      <c r="AW176" s="15" t="s">
        <v>37</v>
      </c>
      <c r="AX176" s="15" t="s">
        <v>84</v>
      </c>
      <c r="AY176" s="202" t="s">
        <v>148</v>
      </c>
    </row>
    <row r="177" s="2" customFormat="1" ht="21.75" customHeight="1">
      <c r="A177" s="39"/>
      <c r="B177" s="165"/>
      <c r="C177" s="166" t="s">
        <v>9</v>
      </c>
      <c r="D177" s="166" t="s">
        <v>150</v>
      </c>
      <c r="E177" s="167" t="s">
        <v>245</v>
      </c>
      <c r="F177" s="168" t="s">
        <v>246</v>
      </c>
      <c r="G177" s="169" t="s">
        <v>153</v>
      </c>
      <c r="H177" s="170">
        <v>56</v>
      </c>
      <c r="I177" s="171"/>
      <c r="J177" s="172">
        <f>ROUND(I177*H177,2)</f>
        <v>0</v>
      </c>
      <c r="K177" s="168" t="s">
        <v>154</v>
      </c>
      <c r="L177" s="40"/>
      <c r="M177" s="173" t="s">
        <v>3</v>
      </c>
      <c r="N177" s="174" t="s">
        <v>48</v>
      </c>
      <c r="O177" s="73"/>
      <c r="P177" s="175">
        <f>O177*H177</f>
        <v>0</v>
      </c>
      <c r="Q177" s="175">
        <v>0</v>
      </c>
      <c r="R177" s="175">
        <f>Q177*H177</f>
        <v>0</v>
      </c>
      <c r="S177" s="175">
        <v>0.075999999999999998</v>
      </c>
      <c r="T177" s="176">
        <f>S177*H177</f>
        <v>4.2560000000000002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177" t="s">
        <v>155</v>
      </c>
      <c r="AT177" s="177" t="s">
        <v>150</v>
      </c>
      <c r="AU177" s="177" t="s">
        <v>156</v>
      </c>
      <c r="AY177" s="20" t="s">
        <v>148</v>
      </c>
      <c r="BE177" s="178">
        <f>IF(N177="základní",J177,0)</f>
        <v>0</v>
      </c>
      <c r="BF177" s="178">
        <f>IF(N177="snížená",J177,0)</f>
        <v>0</v>
      </c>
      <c r="BG177" s="178">
        <f>IF(N177="zákl. přenesená",J177,0)</f>
        <v>0</v>
      </c>
      <c r="BH177" s="178">
        <f>IF(N177="sníž. přenesená",J177,0)</f>
        <v>0</v>
      </c>
      <c r="BI177" s="178">
        <f>IF(N177="nulová",J177,0)</f>
        <v>0</v>
      </c>
      <c r="BJ177" s="20" t="s">
        <v>156</v>
      </c>
      <c r="BK177" s="178">
        <f>ROUND(I177*H177,2)</f>
        <v>0</v>
      </c>
      <c r="BL177" s="20" t="s">
        <v>155</v>
      </c>
      <c r="BM177" s="177" t="s">
        <v>247</v>
      </c>
    </row>
    <row r="178" s="2" customFormat="1">
      <c r="A178" s="39"/>
      <c r="B178" s="40"/>
      <c r="C178" s="39"/>
      <c r="D178" s="179" t="s">
        <v>158</v>
      </c>
      <c r="E178" s="39"/>
      <c r="F178" s="180" t="s">
        <v>248</v>
      </c>
      <c r="G178" s="39"/>
      <c r="H178" s="39"/>
      <c r="I178" s="181"/>
      <c r="J178" s="39"/>
      <c r="K178" s="39"/>
      <c r="L178" s="40"/>
      <c r="M178" s="182"/>
      <c r="N178" s="183"/>
      <c r="O178" s="73"/>
      <c r="P178" s="73"/>
      <c r="Q178" s="73"/>
      <c r="R178" s="73"/>
      <c r="S178" s="73"/>
      <c r="T178" s="74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20" t="s">
        <v>158</v>
      </c>
      <c r="AU178" s="20" t="s">
        <v>156</v>
      </c>
    </row>
    <row r="179" s="2" customFormat="1">
      <c r="A179" s="39"/>
      <c r="B179" s="40"/>
      <c r="C179" s="39"/>
      <c r="D179" s="184" t="s">
        <v>160</v>
      </c>
      <c r="E179" s="39"/>
      <c r="F179" s="185" t="s">
        <v>249</v>
      </c>
      <c r="G179" s="39"/>
      <c r="H179" s="39"/>
      <c r="I179" s="181"/>
      <c r="J179" s="39"/>
      <c r="K179" s="39"/>
      <c r="L179" s="40"/>
      <c r="M179" s="182"/>
      <c r="N179" s="183"/>
      <c r="O179" s="73"/>
      <c r="P179" s="73"/>
      <c r="Q179" s="73"/>
      <c r="R179" s="73"/>
      <c r="S179" s="73"/>
      <c r="T179" s="74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20" t="s">
        <v>160</v>
      </c>
      <c r="AU179" s="20" t="s">
        <v>156</v>
      </c>
    </row>
    <row r="180" s="13" customFormat="1">
      <c r="A180" s="13"/>
      <c r="B180" s="186"/>
      <c r="C180" s="13"/>
      <c r="D180" s="179" t="s">
        <v>162</v>
      </c>
      <c r="E180" s="187" t="s">
        <v>3</v>
      </c>
      <c r="F180" s="188" t="s">
        <v>188</v>
      </c>
      <c r="G180" s="13"/>
      <c r="H180" s="187" t="s">
        <v>3</v>
      </c>
      <c r="I180" s="189"/>
      <c r="J180" s="13"/>
      <c r="K180" s="13"/>
      <c r="L180" s="186"/>
      <c r="M180" s="190"/>
      <c r="N180" s="191"/>
      <c r="O180" s="191"/>
      <c r="P180" s="191"/>
      <c r="Q180" s="191"/>
      <c r="R180" s="191"/>
      <c r="S180" s="191"/>
      <c r="T180" s="19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7" t="s">
        <v>162</v>
      </c>
      <c r="AU180" s="187" t="s">
        <v>156</v>
      </c>
      <c r="AV180" s="13" t="s">
        <v>84</v>
      </c>
      <c r="AW180" s="13" t="s">
        <v>37</v>
      </c>
      <c r="AX180" s="13" t="s">
        <v>76</v>
      </c>
      <c r="AY180" s="187" t="s">
        <v>148</v>
      </c>
    </row>
    <row r="181" s="14" customFormat="1">
      <c r="A181" s="14"/>
      <c r="B181" s="193"/>
      <c r="C181" s="14"/>
      <c r="D181" s="179" t="s">
        <v>162</v>
      </c>
      <c r="E181" s="194" t="s">
        <v>3</v>
      </c>
      <c r="F181" s="195" t="s">
        <v>250</v>
      </c>
      <c r="G181" s="14"/>
      <c r="H181" s="196">
        <v>4.7999999999999998</v>
      </c>
      <c r="I181" s="197"/>
      <c r="J181" s="14"/>
      <c r="K181" s="14"/>
      <c r="L181" s="193"/>
      <c r="M181" s="198"/>
      <c r="N181" s="199"/>
      <c r="O181" s="199"/>
      <c r="P181" s="199"/>
      <c r="Q181" s="199"/>
      <c r="R181" s="199"/>
      <c r="S181" s="199"/>
      <c r="T181" s="20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4" t="s">
        <v>162</v>
      </c>
      <c r="AU181" s="194" t="s">
        <v>156</v>
      </c>
      <c r="AV181" s="14" t="s">
        <v>156</v>
      </c>
      <c r="AW181" s="14" t="s">
        <v>37</v>
      </c>
      <c r="AX181" s="14" t="s">
        <v>76</v>
      </c>
      <c r="AY181" s="194" t="s">
        <v>148</v>
      </c>
    </row>
    <row r="182" s="13" customFormat="1">
      <c r="A182" s="13"/>
      <c r="B182" s="186"/>
      <c r="C182" s="13"/>
      <c r="D182" s="179" t="s">
        <v>162</v>
      </c>
      <c r="E182" s="187" t="s">
        <v>3</v>
      </c>
      <c r="F182" s="188" t="s">
        <v>178</v>
      </c>
      <c r="G182" s="13"/>
      <c r="H182" s="187" t="s">
        <v>3</v>
      </c>
      <c r="I182" s="189"/>
      <c r="J182" s="13"/>
      <c r="K182" s="13"/>
      <c r="L182" s="186"/>
      <c r="M182" s="190"/>
      <c r="N182" s="191"/>
      <c r="O182" s="191"/>
      <c r="P182" s="191"/>
      <c r="Q182" s="191"/>
      <c r="R182" s="191"/>
      <c r="S182" s="191"/>
      <c r="T182" s="19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7" t="s">
        <v>162</v>
      </c>
      <c r="AU182" s="187" t="s">
        <v>156</v>
      </c>
      <c r="AV182" s="13" t="s">
        <v>84</v>
      </c>
      <c r="AW182" s="13" t="s">
        <v>37</v>
      </c>
      <c r="AX182" s="13" t="s">
        <v>76</v>
      </c>
      <c r="AY182" s="187" t="s">
        <v>148</v>
      </c>
    </row>
    <row r="183" s="14" customFormat="1">
      <c r="A183" s="14"/>
      <c r="B183" s="193"/>
      <c r="C183" s="14"/>
      <c r="D183" s="179" t="s">
        <v>162</v>
      </c>
      <c r="E183" s="194" t="s">
        <v>3</v>
      </c>
      <c r="F183" s="195" t="s">
        <v>251</v>
      </c>
      <c r="G183" s="14"/>
      <c r="H183" s="196">
        <v>7.2000000000000002</v>
      </c>
      <c r="I183" s="197"/>
      <c r="J183" s="14"/>
      <c r="K183" s="14"/>
      <c r="L183" s="193"/>
      <c r="M183" s="198"/>
      <c r="N183" s="199"/>
      <c r="O183" s="199"/>
      <c r="P183" s="199"/>
      <c r="Q183" s="199"/>
      <c r="R183" s="199"/>
      <c r="S183" s="199"/>
      <c r="T183" s="20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4" t="s">
        <v>162</v>
      </c>
      <c r="AU183" s="194" t="s">
        <v>156</v>
      </c>
      <c r="AV183" s="14" t="s">
        <v>156</v>
      </c>
      <c r="AW183" s="14" t="s">
        <v>37</v>
      </c>
      <c r="AX183" s="14" t="s">
        <v>76</v>
      </c>
      <c r="AY183" s="194" t="s">
        <v>148</v>
      </c>
    </row>
    <row r="184" s="14" customFormat="1">
      <c r="A184" s="14"/>
      <c r="B184" s="193"/>
      <c r="C184" s="14"/>
      <c r="D184" s="179" t="s">
        <v>162</v>
      </c>
      <c r="E184" s="194" t="s">
        <v>3</v>
      </c>
      <c r="F184" s="195" t="s">
        <v>252</v>
      </c>
      <c r="G184" s="14"/>
      <c r="H184" s="196">
        <v>12.800000000000001</v>
      </c>
      <c r="I184" s="197"/>
      <c r="J184" s="14"/>
      <c r="K184" s="14"/>
      <c r="L184" s="193"/>
      <c r="M184" s="198"/>
      <c r="N184" s="199"/>
      <c r="O184" s="199"/>
      <c r="P184" s="199"/>
      <c r="Q184" s="199"/>
      <c r="R184" s="199"/>
      <c r="S184" s="199"/>
      <c r="T184" s="20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4" t="s">
        <v>162</v>
      </c>
      <c r="AU184" s="194" t="s">
        <v>156</v>
      </c>
      <c r="AV184" s="14" t="s">
        <v>156</v>
      </c>
      <c r="AW184" s="14" t="s">
        <v>37</v>
      </c>
      <c r="AX184" s="14" t="s">
        <v>76</v>
      </c>
      <c r="AY184" s="194" t="s">
        <v>148</v>
      </c>
    </row>
    <row r="185" s="14" customFormat="1">
      <c r="A185" s="14"/>
      <c r="B185" s="193"/>
      <c r="C185" s="14"/>
      <c r="D185" s="179" t="s">
        <v>162</v>
      </c>
      <c r="E185" s="194" t="s">
        <v>3</v>
      </c>
      <c r="F185" s="195" t="s">
        <v>253</v>
      </c>
      <c r="G185" s="14"/>
      <c r="H185" s="196">
        <v>4.7999999999999998</v>
      </c>
      <c r="I185" s="197"/>
      <c r="J185" s="14"/>
      <c r="K185" s="14"/>
      <c r="L185" s="193"/>
      <c r="M185" s="198"/>
      <c r="N185" s="199"/>
      <c r="O185" s="199"/>
      <c r="P185" s="199"/>
      <c r="Q185" s="199"/>
      <c r="R185" s="199"/>
      <c r="S185" s="199"/>
      <c r="T185" s="20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4" t="s">
        <v>162</v>
      </c>
      <c r="AU185" s="194" t="s">
        <v>156</v>
      </c>
      <c r="AV185" s="14" t="s">
        <v>156</v>
      </c>
      <c r="AW185" s="14" t="s">
        <v>37</v>
      </c>
      <c r="AX185" s="14" t="s">
        <v>76</v>
      </c>
      <c r="AY185" s="194" t="s">
        <v>148</v>
      </c>
    </row>
    <row r="186" s="13" customFormat="1">
      <c r="A186" s="13"/>
      <c r="B186" s="186"/>
      <c r="C186" s="13"/>
      <c r="D186" s="179" t="s">
        <v>162</v>
      </c>
      <c r="E186" s="187" t="s">
        <v>3</v>
      </c>
      <c r="F186" s="188" t="s">
        <v>181</v>
      </c>
      <c r="G186" s="13"/>
      <c r="H186" s="187" t="s">
        <v>3</v>
      </c>
      <c r="I186" s="189"/>
      <c r="J186" s="13"/>
      <c r="K186" s="13"/>
      <c r="L186" s="186"/>
      <c r="M186" s="190"/>
      <c r="N186" s="191"/>
      <c r="O186" s="191"/>
      <c r="P186" s="191"/>
      <c r="Q186" s="191"/>
      <c r="R186" s="191"/>
      <c r="S186" s="191"/>
      <c r="T186" s="19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7" t="s">
        <v>162</v>
      </c>
      <c r="AU186" s="187" t="s">
        <v>156</v>
      </c>
      <c r="AV186" s="13" t="s">
        <v>84</v>
      </c>
      <c r="AW186" s="13" t="s">
        <v>37</v>
      </c>
      <c r="AX186" s="13" t="s">
        <v>76</v>
      </c>
      <c r="AY186" s="187" t="s">
        <v>148</v>
      </c>
    </row>
    <row r="187" s="14" customFormat="1">
      <c r="A187" s="14"/>
      <c r="B187" s="193"/>
      <c r="C187" s="14"/>
      <c r="D187" s="179" t="s">
        <v>162</v>
      </c>
      <c r="E187" s="194" t="s">
        <v>3</v>
      </c>
      <c r="F187" s="195" t="s">
        <v>251</v>
      </c>
      <c r="G187" s="14"/>
      <c r="H187" s="196">
        <v>7.2000000000000002</v>
      </c>
      <c r="I187" s="197"/>
      <c r="J187" s="14"/>
      <c r="K187" s="14"/>
      <c r="L187" s="193"/>
      <c r="M187" s="198"/>
      <c r="N187" s="199"/>
      <c r="O187" s="199"/>
      <c r="P187" s="199"/>
      <c r="Q187" s="199"/>
      <c r="R187" s="199"/>
      <c r="S187" s="199"/>
      <c r="T187" s="20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4" t="s">
        <v>162</v>
      </c>
      <c r="AU187" s="194" t="s">
        <v>156</v>
      </c>
      <c r="AV187" s="14" t="s">
        <v>156</v>
      </c>
      <c r="AW187" s="14" t="s">
        <v>37</v>
      </c>
      <c r="AX187" s="14" t="s">
        <v>76</v>
      </c>
      <c r="AY187" s="194" t="s">
        <v>148</v>
      </c>
    </row>
    <row r="188" s="14" customFormat="1">
      <c r="A188" s="14"/>
      <c r="B188" s="193"/>
      <c r="C188" s="14"/>
      <c r="D188" s="179" t="s">
        <v>162</v>
      </c>
      <c r="E188" s="194" t="s">
        <v>3</v>
      </c>
      <c r="F188" s="195" t="s">
        <v>252</v>
      </c>
      <c r="G188" s="14"/>
      <c r="H188" s="196">
        <v>12.800000000000001</v>
      </c>
      <c r="I188" s="197"/>
      <c r="J188" s="14"/>
      <c r="K188" s="14"/>
      <c r="L188" s="193"/>
      <c r="M188" s="198"/>
      <c r="N188" s="199"/>
      <c r="O188" s="199"/>
      <c r="P188" s="199"/>
      <c r="Q188" s="199"/>
      <c r="R188" s="199"/>
      <c r="S188" s="199"/>
      <c r="T188" s="20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4" t="s">
        <v>162</v>
      </c>
      <c r="AU188" s="194" t="s">
        <v>156</v>
      </c>
      <c r="AV188" s="14" t="s">
        <v>156</v>
      </c>
      <c r="AW188" s="14" t="s">
        <v>37</v>
      </c>
      <c r="AX188" s="14" t="s">
        <v>76</v>
      </c>
      <c r="AY188" s="194" t="s">
        <v>148</v>
      </c>
    </row>
    <row r="189" s="14" customFormat="1">
      <c r="A189" s="14"/>
      <c r="B189" s="193"/>
      <c r="C189" s="14"/>
      <c r="D189" s="179" t="s">
        <v>162</v>
      </c>
      <c r="E189" s="194" t="s">
        <v>3</v>
      </c>
      <c r="F189" s="195" t="s">
        <v>253</v>
      </c>
      <c r="G189" s="14"/>
      <c r="H189" s="196">
        <v>4.7999999999999998</v>
      </c>
      <c r="I189" s="197"/>
      <c r="J189" s="14"/>
      <c r="K189" s="14"/>
      <c r="L189" s="193"/>
      <c r="M189" s="198"/>
      <c r="N189" s="199"/>
      <c r="O189" s="199"/>
      <c r="P189" s="199"/>
      <c r="Q189" s="199"/>
      <c r="R189" s="199"/>
      <c r="S189" s="199"/>
      <c r="T189" s="20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4" t="s">
        <v>162</v>
      </c>
      <c r="AU189" s="194" t="s">
        <v>156</v>
      </c>
      <c r="AV189" s="14" t="s">
        <v>156</v>
      </c>
      <c r="AW189" s="14" t="s">
        <v>37</v>
      </c>
      <c r="AX189" s="14" t="s">
        <v>76</v>
      </c>
      <c r="AY189" s="194" t="s">
        <v>148</v>
      </c>
    </row>
    <row r="190" s="13" customFormat="1">
      <c r="A190" s="13"/>
      <c r="B190" s="186"/>
      <c r="C190" s="13"/>
      <c r="D190" s="179" t="s">
        <v>162</v>
      </c>
      <c r="E190" s="187" t="s">
        <v>3</v>
      </c>
      <c r="F190" s="188" t="s">
        <v>254</v>
      </c>
      <c r="G190" s="13"/>
      <c r="H190" s="187" t="s">
        <v>3</v>
      </c>
      <c r="I190" s="189"/>
      <c r="J190" s="13"/>
      <c r="K190" s="13"/>
      <c r="L190" s="186"/>
      <c r="M190" s="190"/>
      <c r="N190" s="191"/>
      <c r="O190" s="191"/>
      <c r="P190" s="191"/>
      <c r="Q190" s="191"/>
      <c r="R190" s="191"/>
      <c r="S190" s="191"/>
      <c r="T190" s="19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7" t="s">
        <v>162</v>
      </c>
      <c r="AU190" s="187" t="s">
        <v>156</v>
      </c>
      <c r="AV190" s="13" t="s">
        <v>84</v>
      </c>
      <c r="AW190" s="13" t="s">
        <v>37</v>
      </c>
      <c r="AX190" s="13" t="s">
        <v>76</v>
      </c>
      <c r="AY190" s="187" t="s">
        <v>148</v>
      </c>
    </row>
    <row r="191" s="14" customFormat="1">
      <c r="A191" s="14"/>
      <c r="B191" s="193"/>
      <c r="C191" s="14"/>
      <c r="D191" s="179" t="s">
        <v>162</v>
      </c>
      <c r="E191" s="194" t="s">
        <v>3</v>
      </c>
      <c r="F191" s="195" t="s">
        <v>255</v>
      </c>
      <c r="G191" s="14"/>
      <c r="H191" s="196">
        <v>1.6000000000000001</v>
      </c>
      <c r="I191" s="197"/>
      <c r="J191" s="14"/>
      <c r="K191" s="14"/>
      <c r="L191" s="193"/>
      <c r="M191" s="198"/>
      <c r="N191" s="199"/>
      <c r="O191" s="199"/>
      <c r="P191" s="199"/>
      <c r="Q191" s="199"/>
      <c r="R191" s="199"/>
      <c r="S191" s="199"/>
      <c r="T191" s="20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4" t="s">
        <v>162</v>
      </c>
      <c r="AU191" s="194" t="s">
        <v>156</v>
      </c>
      <c r="AV191" s="14" t="s">
        <v>156</v>
      </c>
      <c r="AW191" s="14" t="s">
        <v>37</v>
      </c>
      <c r="AX191" s="14" t="s">
        <v>76</v>
      </c>
      <c r="AY191" s="194" t="s">
        <v>148</v>
      </c>
    </row>
    <row r="192" s="15" customFormat="1">
      <c r="A192" s="15"/>
      <c r="B192" s="201"/>
      <c r="C192" s="15"/>
      <c r="D192" s="179" t="s">
        <v>162</v>
      </c>
      <c r="E192" s="202" t="s">
        <v>3</v>
      </c>
      <c r="F192" s="203" t="s">
        <v>182</v>
      </c>
      <c r="G192" s="15"/>
      <c r="H192" s="204">
        <v>56.000000000000007</v>
      </c>
      <c r="I192" s="205"/>
      <c r="J192" s="15"/>
      <c r="K192" s="15"/>
      <c r="L192" s="201"/>
      <c r="M192" s="206"/>
      <c r="N192" s="207"/>
      <c r="O192" s="207"/>
      <c r="P192" s="207"/>
      <c r="Q192" s="207"/>
      <c r="R192" s="207"/>
      <c r="S192" s="207"/>
      <c r="T192" s="208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02" t="s">
        <v>162</v>
      </c>
      <c r="AU192" s="202" t="s">
        <v>156</v>
      </c>
      <c r="AV192" s="15" t="s">
        <v>155</v>
      </c>
      <c r="AW192" s="15" t="s">
        <v>37</v>
      </c>
      <c r="AX192" s="15" t="s">
        <v>84</v>
      </c>
      <c r="AY192" s="202" t="s">
        <v>148</v>
      </c>
    </row>
    <row r="193" s="2" customFormat="1" ht="24.15" customHeight="1">
      <c r="A193" s="39"/>
      <c r="B193" s="165"/>
      <c r="C193" s="166" t="s">
        <v>256</v>
      </c>
      <c r="D193" s="166" t="s">
        <v>150</v>
      </c>
      <c r="E193" s="167" t="s">
        <v>257</v>
      </c>
      <c r="F193" s="168" t="s">
        <v>258</v>
      </c>
      <c r="G193" s="169" t="s">
        <v>193</v>
      </c>
      <c r="H193" s="170">
        <v>1.944</v>
      </c>
      <c r="I193" s="171"/>
      <c r="J193" s="172">
        <f>ROUND(I193*H193,2)</f>
        <v>0</v>
      </c>
      <c r="K193" s="168" t="s">
        <v>154</v>
      </c>
      <c r="L193" s="40"/>
      <c r="M193" s="173" t="s">
        <v>3</v>
      </c>
      <c r="N193" s="174" t="s">
        <v>48</v>
      </c>
      <c r="O193" s="73"/>
      <c r="P193" s="175">
        <f>O193*H193</f>
        <v>0</v>
      </c>
      <c r="Q193" s="175">
        <v>0</v>
      </c>
      <c r="R193" s="175">
        <f>Q193*H193</f>
        <v>0</v>
      </c>
      <c r="S193" s="175">
        <v>1.8</v>
      </c>
      <c r="T193" s="176">
        <f>S193*H193</f>
        <v>3.4992000000000001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177" t="s">
        <v>155</v>
      </c>
      <c r="AT193" s="177" t="s">
        <v>150</v>
      </c>
      <c r="AU193" s="177" t="s">
        <v>156</v>
      </c>
      <c r="AY193" s="20" t="s">
        <v>148</v>
      </c>
      <c r="BE193" s="178">
        <f>IF(N193="základní",J193,0)</f>
        <v>0</v>
      </c>
      <c r="BF193" s="178">
        <f>IF(N193="snížená",J193,0)</f>
        <v>0</v>
      </c>
      <c r="BG193" s="178">
        <f>IF(N193="zákl. přenesená",J193,0)</f>
        <v>0</v>
      </c>
      <c r="BH193" s="178">
        <f>IF(N193="sníž. přenesená",J193,0)</f>
        <v>0</v>
      </c>
      <c r="BI193" s="178">
        <f>IF(N193="nulová",J193,0)</f>
        <v>0</v>
      </c>
      <c r="BJ193" s="20" t="s">
        <v>156</v>
      </c>
      <c r="BK193" s="178">
        <f>ROUND(I193*H193,2)</f>
        <v>0</v>
      </c>
      <c r="BL193" s="20" t="s">
        <v>155</v>
      </c>
      <c r="BM193" s="177" t="s">
        <v>259</v>
      </c>
    </row>
    <row r="194" s="2" customFormat="1">
      <c r="A194" s="39"/>
      <c r="B194" s="40"/>
      <c r="C194" s="39"/>
      <c r="D194" s="179" t="s">
        <v>158</v>
      </c>
      <c r="E194" s="39"/>
      <c r="F194" s="180" t="s">
        <v>260</v>
      </c>
      <c r="G194" s="39"/>
      <c r="H194" s="39"/>
      <c r="I194" s="181"/>
      <c r="J194" s="39"/>
      <c r="K194" s="39"/>
      <c r="L194" s="40"/>
      <c r="M194" s="182"/>
      <c r="N194" s="183"/>
      <c r="O194" s="73"/>
      <c r="P194" s="73"/>
      <c r="Q194" s="73"/>
      <c r="R194" s="73"/>
      <c r="S194" s="73"/>
      <c r="T194" s="74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20" t="s">
        <v>158</v>
      </c>
      <c r="AU194" s="20" t="s">
        <v>156</v>
      </c>
    </row>
    <row r="195" s="2" customFormat="1">
      <c r="A195" s="39"/>
      <c r="B195" s="40"/>
      <c r="C195" s="39"/>
      <c r="D195" s="184" t="s">
        <v>160</v>
      </c>
      <c r="E195" s="39"/>
      <c r="F195" s="185" t="s">
        <v>261</v>
      </c>
      <c r="G195" s="39"/>
      <c r="H195" s="39"/>
      <c r="I195" s="181"/>
      <c r="J195" s="39"/>
      <c r="K195" s="39"/>
      <c r="L195" s="40"/>
      <c r="M195" s="182"/>
      <c r="N195" s="183"/>
      <c r="O195" s="73"/>
      <c r="P195" s="73"/>
      <c r="Q195" s="73"/>
      <c r="R195" s="73"/>
      <c r="S195" s="73"/>
      <c r="T195" s="74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20" t="s">
        <v>160</v>
      </c>
      <c r="AU195" s="20" t="s">
        <v>156</v>
      </c>
    </row>
    <row r="196" s="13" customFormat="1">
      <c r="A196" s="13"/>
      <c r="B196" s="186"/>
      <c r="C196" s="13"/>
      <c r="D196" s="179" t="s">
        <v>162</v>
      </c>
      <c r="E196" s="187" t="s">
        <v>3</v>
      </c>
      <c r="F196" s="188" t="s">
        <v>262</v>
      </c>
      <c r="G196" s="13"/>
      <c r="H196" s="187" t="s">
        <v>3</v>
      </c>
      <c r="I196" s="189"/>
      <c r="J196" s="13"/>
      <c r="K196" s="13"/>
      <c r="L196" s="186"/>
      <c r="M196" s="190"/>
      <c r="N196" s="191"/>
      <c r="O196" s="191"/>
      <c r="P196" s="191"/>
      <c r="Q196" s="191"/>
      <c r="R196" s="191"/>
      <c r="S196" s="191"/>
      <c r="T196" s="19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7" t="s">
        <v>162</v>
      </c>
      <c r="AU196" s="187" t="s">
        <v>156</v>
      </c>
      <c r="AV196" s="13" t="s">
        <v>84</v>
      </c>
      <c r="AW196" s="13" t="s">
        <v>37</v>
      </c>
      <c r="AX196" s="13" t="s">
        <v>76</v>
      </c>
      <c r="AY196" s="187" t="s">
        <v>148</v>
      </c>
    </row>
    <row r="197" s="14" customFormat="1">
      <c r="A197" s="14"/>
      <c r="B197" s="193"/>
      <c r="C197" s="14"/>
      <c r="D197" s="179" t="s">
        <v>162</v>
      </c>
      <c r="E197" s="194" t="s">
        <v>3</v>
      </c>
      <c r="F197" s="195" t="s">
        <v>263</v>
      </c>
      <c r="G197" s="14"/>
      <c r="H197" s="196">
        <v>1.944</v>
      </c>
      <c r="I197" s="197"/>
      <c r="J197" s="14"/>
      <c r="K197" s="14"/>
      <c r="L197" s="193"/>
      <c r="M197" s="198"/>
      <c r="N197" s="199"/>
      <c r="O197" s="199"/>
      <c r="P197" s="199"/>
      <c r="Q197" s="199"/>
      <c r="R197" s="199"/>
      <c r="S197" s="199"/>
      <c r="T197" s="20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4" t="s">
        <v>162</v>
      </c>
      <c r="AU197" s="194" t="s">
        <v>156</v>
      </c>
      <c r="AV197" s="14" t="s">
        <v>156</v>
      </c>
      <c r="AW197" s="14" t="s">
        <v>37</v>
      </c>
      <c r="AX197" s="14" t="s">
        <v>84</v>
      </c>
      <c r="AY197" s="194" t="s">
        <v>148</v>
      </c>
    </row>
    <row r="198" s="2" customFormat="1" ht="24.15" customHeight="1">
      <c r="A198" s="39"/>
      <c r="B198" s="165"/>
      <c r="C198" s="166" t="s">
        <v>264</v>
      </c>
      <c r="D198" s="166" t="s">
        <v>150</v>
      </c>
      <c r="E198" s="167" t="s">
        <v>265</v>
      </c>
      <c r="F198" s="168" t="s">
        <v>266</v>
      </c>
      <c r="G198" s="169" t="s">
        <v>193</v>
      </c>
      <c r="H198" s="170">
        <v>7.4340000000000002</v>
      </c>
      <c r="I198" s="171"/>
      <c r="J198" s="172">
        <f>ROUND(I198*H198,2)</f>
        <v>0</v>
      </c>
      <c r="K198" s="168" t="s">
        <v>154</v>
      </c>
      <c r="L198" s="40"/>
      <c r="M198" s="173" t="s">
        <v>3</v>
      </c>
      <c r="N198" s="174" t="s">
        <v>48</v>
      </c>
      <c r="O198" s="73"/>
      <c r="P198" s="175">
        <f>O198*H198</f>
        <v>0</v>
      </c>
      <c r="Q198" s="175">
        <v>0</v>
      </c>
      <c r="R198" s="175">
        <f>Q198*H198</f>
        <v>0</v>
      </c>
      <c r="S198" s="175">
        <v>1.8</v>
      </c>
      <c r="T198" s="176">
        <f>S198*H198</f>
        <v>13.3812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177" t="s">
        <v>155</v>
      </c>
      <c r="AT198" s="177" t="s">
        <v>150</v>
      </c>
      <c r="AU198" s="177" t="s">
        <v>156</v>
      </c>
      <c r="AY198" s="20" t="s">
        <v>148</v>
      </c>
      <c r="BE198" s="178">
        <f>IF(N198="základní",J198,0)</f>
        <v>0</v>
      </c>
      <c r="BF198" s="178">
        <f>IF(N198="snížená",J198,0)</f>
        <v>0</v>
      </c>
      <c r="BG198" s="178">
        <f>IF(N198="zákl. přenesená",J198,0)</f>
        <v>0</v>
      </c>
      <c r="BH198" s="178">
        <f>IF(N198="sníž. přenesená",J198,0)</f>
        <v>0</v>
      </c>
      <c r="BI198" s="178">
        <f>IF(N198="nulová",J198,0)</f>
        <v>0</v>
      </c>
      <c r="BJ198" s="20" t="s">
        <v>156</v>
      </c>
      <c r="BK198" s="178">
        <f>ROUND(I198*H198,2)</f>
        <v>0</v>
      </c>
      <c r="BL198" s="20" t="s">
        <v>155</v>
      </c>
      <c r="BM198" s="177" t="s">
        <v>267</v>
      </c>
    </row>
    <row r="199" s="2" customFormat="1">
      <c r="A199" s="39"/>
      <c r="B199" s="40"/>
      <c r="C199" s="39"/>
      <c r="D199" s="179" t="s">
        <v>158</v>
      </c>
      <c r="E199" s="39"/>
      <c r="F199" s="180" t="s">
        <v>268</v>
      </c>
      <c r="G199" s="39"/>
      <c r="H199" s="39"/>
      <c r="I199" s="181"/>
      <c r="J199" s="39"/>
      <c r="K199" s="39"/>
      <c r="L199" s="40"/>
      <c r="M199" s="182"/>
      <c r="N199" s="183"/>
      <c r="O199" s="73"/>
      <c r="P199" s="73"/>
      <c r="Q199" s="73"/>
      <c r="R199" s="73"/>
      <c r="S199" s="73"/>
      <c r="T199" s="74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20" t="s">
        <v>158</v>
      </c>
      <c r="AU199" s="20" t="s">
        <v>156</v>
      </c>
    </row>
    <row r="200" s="2" customFormat="1">
      <c r="A200" s="39"/>
      <c r="B200" s="40"/>
      <c r="C200" s="39"/>
      <c r="D200" s="184" t="s">
        <v>160</v>
      </c>
      <c r="E200" s="39"/>
      <c r="F200" s="185" t="s">
        <v>269</v>
      </c>
      <c r="G200" s="39"/>
      <c r="H200" s="39"/>
      <c r="I200" s="181"/>
      <c r="J200" s="39"/>
      <c r="K200" s="39"/>
      <c r="L200" s="40"/>
      <c r="M200" s="182"/>
      <c r="N200" s="183"/>
      <c r="O200" s="73"/>
      <c r="P200" s="73"/>
      <c r="Q200" s="73"/>
      <c r="R200" s="73"/>
      <c r="S200" s="73"/>
      <c r="T200" s="74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20" t="s">
        <v>160</v>
      </c>
      <c r="AU200" s="20" t="s">
        <v>156</v>
      </c>
    </row>
    <row r="201" s="13" customFormat="1">
      <c r="A201" s="13"/>
      <c r="B201" s="186"/>
      <c r="C201" s="13"/>
      <c r="D201" s="179" t="s">
        <v>162</v>
      </c>
      <c r="E201" s="187" t="s">
        <v>3</v>
      </c>
      <c r="F201" s="188" t="s">
        <v>262</v>
      </c>
      <c r="G201" s="13"/>
      <c r="H201" s="187" t="s">
        <v>3</v>
      </c>
      <c r="I201" s="189"/>
      <c r="J201" s="13"/>
      <c r="K201" s="13"/>
      <c r="L201" s="186"/>
      <c r="M201" s="190"/>
      <c r="N201" s="191"/>
      <c r="O201" s="191"/>
      <c r="P201" s="191"/>
      <c r="Q201" s="191"/>
      <c r="R201" s="191"/>
      <c r="S201" s="191"/>
      <c r="T201" s="19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7" t="s">
        <v>162</v>
      </c>
      <c r="AU201" s="187" t="s">
        <v>156</v>
      </c>
      <c r="AV201" s="13" t="s">
        <v>84</v>
      </c>
      <c r="AW201" s="13" t="s">
        <v>37</v>
      </c>
      <c r="AX201" s="13" t="s">
        <v>76</v>
      </c>
      <c r="AY201" s="187" t="s">
        <v>148</v>
      </c>
    </row>
    <row r="202" s="14" customFormat="1">
      <c r="A202" s="14"/>
      <c r="B202" s="193"/>
      <c r="C202" s="14"/>
      <c r="D202" s="179" t="s">
        <v>162</v>
      </c>
      <c r="E202" s="194" t="s">
        <v>3</v>
      </c>
      <c r="F202" s="195" t="s">
        <v>270</v>
      </c>
      <c r="G202" s="14"/>
      <c r="H202" s="196">
        <v>3.2759999999999998</v>
      </c>
      <c r="I202" s="197"/>
      <c r="J202" s="14"/>
      <c r="K202" s="14"/>
      <c r="L202" s="193"/>
      <c r="M202" s="198"/>
      <c r="N202" s="199"/>
      <c r="O202" s="199"/>
      <c r="P202" s="199"/>
      <c r="Q202" s="199"/>
      <c r="R202" s="199"/>
      <c r="S202" s="199"/>
      <c r="T202" s="20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4" t="s">
        <v>162</v>
      </c>
      <c r="AU202" s="194" t="s">
        <v>156</v>
      </c>
      <c r="AV202" s="14" t="s">
        <v>156</v>
      </c>
      <c r="AW202" s="14" t="s">
        <v>37</v>
      </c>
      <c r="AX202" s="14" t="s">
        <v>76</v>
      </c>
      <c r="AY202" s="194" t="s">
        <v>148</v>
      </c>
    </row>
    <row r="203" s="13" customFormat="1">
      <c r="A203" s="13"/>
      <c r="B203" s="186"/>
      <c r="C203" s="13"/>
      <c r="D203" s="179" t="s">
        <v>162</v>
      </c>
      <c r="E203" s="187" t="s">
        <v>3</v>
      </c>
      <c r="F203" s="188" t="s">
        <v>271</v>
      </c>
      <c r="G203" s="13"/>
      <c r="H203" s="187" t="s">
        <v>3</v>
      </c>
      <c r="I203" s="189"/>
      <c r="J203" s="13"/>
      <c r="K203" s="13"/>
      <c r="L203" s="186"/>
      <c r="M203" s="190"/>
      <c r="N203" s="191"/>
      <c r="O203" s="191"/>
      <c r="P203" s="191"/>
      <c r="Q203" s="191"/>
      <c r="R203" s="191"/>
      <c r="S203" s="191"/>
      <c r="T203" s="19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7" t="s">
        <v>162</v>
      </c>
      <c r="AU203" s="187" t="s">
        <v>156</v>
      </c>
      <c r="AV203" s="13" t="s">
        <v>84</v>
      </c>
      <c r="AW203" s="13" t="s">
        <v>37</v>
      </c>
      <c r="AX203" s="13" t="s">
        <v>76</v>
      </c>
      <c r="AY203" s="187" t="s">
        <v>148</v>
      </c>
    </row>
    <row r="204" s="14" customFormat="1">
      <c r="A204" s="14"/>
      <c r="B204" s="193"/>
      <c r="C204" s="14"/>
      <c r="D204" s="179" t="s">
        <v>162</v>
      </c>
      <c r="E204" s="194" t="s">
        <v>3</v>
      </c>
      <c r="F204" s="195" t="s">
        <v>272</v>
      </c>
      <c r="G204" s="14"/>
      <c r="H204" s="196">
        <v>4.1580000000000004</v>
      </c>
      <c r="I204" s="197"/>
      <c r="J204" s="14"/>
      <c r="K204" s="14"/>
      <c r="L204" s="193"/>
      <c r="M204" s="198"/>
      <c r="N204" s="199"/>
      <c r="O204" s="199"/>
      <c r="P204" s="199"/>
      <c r="Q204" s="199"/>
      <c r="R204" s="199"/>
      <c r="S204" s="199"/>
      <c r="T204" s="20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94" t="s">
        <v>162</v>
      </c>
      <c r="AU204" s="194" t="s">
        <v>156</v>
      </c>
      <c r="AV204" s="14" t="s">
        <v>156</v>
      </c>
      <c r="AW204" s="14" t="s">
        <v>37</v>
      </c>
      <c r="AX204" s="14" t="s">
        <v>76</v>
      </c>
      <c r="AY204" s="194" t="s">
        <v>148</v>
      </c>
    </row>
    <row r="205" s="15" customFormat="1">
      <c r="A205" s="15"/>
      <c r="B205" s="201"/>
      <c r="C205" s="15"/>
      <c r="D205" s="179" t="s">
        <v>162</v>
      </c>
      <c r="E205" s="202" t="s">
        <v>3</v>
      </c>
      <c r="F205" s="203" t="s">
        <v>182</v>
      </c>
      <c r="G205" s="15"/>
      <c r="H205" s="204">
        <v>7.4340000000000002</v>
      </c>
      <c r="I205" s="205"/>
      <c r="J205" s="15"/>
      <c r="K205" s="15"/>
      <c r="L205" s="201"/>
      <c r="M205" s="206"/>
      <c r="N205" s="207"/>
      <c r="O205" s="207"/>
      <c r="P205" s="207"/>
      <c r="Q205" s="207"/>
      <c r="R205" s="207"/>
      <c r="S205" s="207"/>
      <c r="T205" s="208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02" t="s">
        <v>162</v>
      </c>
      <c r="AU205" s="202" t="s">
        <v>156</v>
      </c>
      <c r="AV205" s="15" t="s">
        <v>155</v>
      </c>
      <c r="AW205" s="15" t="s">
        <v>37</v>
      </c>
      <c r="AX205" s="15" t="s">
        <v>84</v>
      </c>
      <c r="AY205" s="202" t="s">
        <v>148</v>
      </c>
    </row>
    <row r="206" s="2" customFormat="1" ht="24.15" customHeight="1">
      <c r="A206" s="39"/>
      <c r="B206" s="165"/>
      <c r="C206" s="166" t="s">
        <v>273</v>
      </c>
      <c r="D206" s="166" t="s">
        <v>150</v>
      </c>
      <c r="E206" s="167" t="s">
        <v>274</v>
      </c>
      <c r="F206" s="168" t="s">
        <v>275</v>
      </c>
      <c r="G206" s="169" t="s">
        <v>276</v>
      </c>
      <c r="H206" s="170">
        <v>216</v>
      </c>
      <c r="I206" s="171"/>
      <c r="J206" s="172">
        <f>ROUND(I206*H206,2)</f>
        <v>0</v>
      </c>
      <c r="K206" s="168" t="s">
        <v>154</v>
      </c>
      <c r="L206" s="40"/>
      <c r="M206" s="173" t="s">
        <v>3</v>
      </c>
      <c r="N206" s="174" t="s">
        <v>48</v>
      </c>
      <c r="O206" s="73"/>
      <c r="P206" s="175">
        <f>O206*H206</f>
        <v>0</v>
      </c>
      <c r="Q206" s="175">
        <v>0</v>
      </c>
      <c r="R206" s="175">
        <f>Q206*H206</f>
        <v>0</v>
      </c>
      <c r="S206" s="175">
        <v>0.0089999999999999993</v>
      </c>
      <c r="T206" s="176">
        <f>S206*H206</f>
        <v>1.944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177" t="s">
        <v>155</v>
      </c>
      <c r="AT206" s="177" t="s">
        <v>150</v>
      </c>
      <c r="AU206" s="177" t="s">
        <v>156</v>
      </c>
      <c r="AY206" s="20" t="s">
        <v>148</v>
      </c>
      <c r="BE206" s="178">
        <f>IF(N206="základní",J206,0)</f>
        <v>0</v>
      </c>
      <c r="BF206" s="178">
        <f>IF(N206="snížená",J206,0)</f>
        <v>0</v>
      </c>
      <c r="BG206" s="178">
        <f>IF(N206="zákl. přenesená",J206,0)</f>
        <v>0</v>
      </c>
      <c r="BH206" s="178">
        <f>IF(N206="sníž. přenesená",J206,0)</f>
        <v>0</v>
      </c>
      <c r="BI206" s="178">
        <f>IF(N206="nulová",J206,0)</f>
        <v>0</v>
      </c>
      <c r="BJ206" s="20" t="s">
        <v>156</v>
      </c>
      <c r="BK206" s="178">
        <f>ROUND(I206*H206,2)</f>
        <v>0</v>
      </c>
      <c r="BL206" s="20" t="s">
        <v>155</v>
      </c>
      <c r="BM206" s="177" t="s">
        <v>277</v>
      </c>
    </row>
    <row r="207" s="2" customFormat="1">
      <c r="A207" s="39"/>
      <c r="B207" s="40"/>
      <c r="C207" s="39"/>
      <c r="D207" s="179" t="s">
        <v>158</v>
      </c>
      <c r="E207" s="39"/>
      <c r="F207" s="180" t="s">
        <v>278</v>
      </c>
      <c r="G207" s="39"/>
      <c r="H207" s="39"/>
      <c r="I207" s="181"/>
      <c r="J207" s="39"/>
      <c r="K207" s="39"/>
      <c r="L207" s="40"/>
      <c r="M207" s="182"/>
      <c r="N207" s="183"/>
      <c r="O207" s="73"/>
      <c r="P207" s="73"/>
      <c r="Q207" s="73"/>
      <c r="R207" s="73"/>
      <c r="S207" s="73"/>
      <c r="T207" s="74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20" t="s">
        <v>158</v>
      </c>
      <c r="AU207" s="20" t="s">
        <v>156</v>
      </c>
    </row>
    <row r="208" s="2" customFormat="1">
      <c r="A208" s="39"/>
      <c r="B208" s="40"/>
      <c r="C208" s="39"/>
      <c r="D208" s="184" t="s">
        <v>160</v>
      </c>
      <c r="E208" s="39"/>
      <c r="F208" s="185" t="s">
        <v>279</v>
      </c>
      <c r="G208" s="39"/>
      <c r="H208" s="39"/>
      <c r="I208" s="181"/>
      <c r="J208" s="39"/>
      <c r="K208" s="39"/>
      <c r="L208" s="40"/>
      <c r="M208" s="182"/>
      <c r="N208" s="183"/>
      <c r="O208" s="73"/>
      <c r="P208" s="73"/>
      <c r="Q208" s="73"/>
      <c r="R208" s="73"/>
      <c r="S208" s="73"/>
      <c r="T208" s="74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20" t="s">
        <v>160</v>
      </c>
      <c r="AU208" s="20" t="s">
        <v>156</v>
      </c>
    </row>
    <row r="209" s="13" customFormat="1">
      <c r="A209" s="13"/>
      <c r="B209" s="186"/>
      <c r="C209" s="13"/>
      <c r="D209" s="179" t="s">
        <v>162</v>
      </c>
      <c r="E209" s="187" t="s">
        <v>3</v>
      </c>
      <c r="F209" s="188" t="s">
        <v>280</v>
      </c>
      <c r="G209" s="13"/>
      <c r="H209" s="187" t="s">
        <v>3</v>
      </c>
      <c r="I209" s="189"/>
      <c r="J209" s="13"/>
      <c r="K209" s="13"/>
      <c r="L209" s="186"/>
      <c r="M209" s="190"/>
      <c r="N209" s="191"/>
      <c r="O209" s="191"/>
      <c r="P209" s="191"/>
      <c r="Q209" s="191"/>
      <c r="R209" s="191"/>
      <c r="S209" s="191"/>
      <c r="T209" s="19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7" t="s">
        <v>162</v>
      </c>
      <c r="AU209" s="187" t="s">
        <v>156</v>
      </c>
      <c r="AV209" s="13" t="s">
        <v>84</v>
      </c>
      <c r="AW209" s="13" t="s">
        <v>37</v>
      </c>
      <c r="AX209" s="13" t="s">
        <v>76</v>
      </c>
      <c r="AY209" s="187" t="s">
        <v>148</v>
      </c>
    </row>
    <row r="210" s="14" customFormat="1">
      <c r="A210" s="14"/>
      <c r="B210" s="193"/>
      <c r="C210" s="14"/>
      <c r="D210" s="179" t="s">
        <v>162</v>
      </c>
      <c r="E210" s="194" t="s">
        <v>3</v>
      </c>
      <c r="F210" s="195" t="s">
        <v>281</v>
      </c>
      <c r="G210" s="14"/>
      <c r="H210" s="196">
        <v>216</v>
      </c>
      <c r="I210" s="197"/>
      <c r="J210" s="14"/>
      <c r="K210" s="14"/>
      <c r="L210" s="193"/>
      <c r="M210" s="198"/>
      <c r="N210" s="199"/>
      <c r="O210" s="199"/>
      <c r="P210" s="199"/>
      <c r="Q210" s="199"/>
      <c r="R210" s="199"/>
      <c r="S210" s="199"/>
      <c r="T210" s="20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4" t="s">
        <v>162</v>
      </c>
      <c r="AU210" s="194" t="s">
        <v>156</v>
      </c>
      <c r="AV210" s="14" t="s">
        <v>156</v>
      </c>
      <c r="AW210" s="14" t="s">
        <v>37</v>
      </c>
      <c r="AX210" s="14" t="s">
        <v>84</v>
      </c>
      <c r="AY210" s="194" t="s">
        <v>148</v>
      </c>
    </row>
    <row r="211" s="2" customFormat="1" ht="24.15" customHeight="1">
      <c r="A211" s="39"/>
      <c r="B211" s="165"/>
      <c r="C211" s="166" t="s">
        <v>282</v>
      </c>
      <c r="D211" s="166" t="s">
        <v>150</v>
      </c>
      <c r="E211" s="167" t="s">
        <v>283</v>
      </c>
      <c r="F211" s="168" t="s">
        <v>284</v>
      </c>
      <c r="G211" s="169" t="s">
        <v>276</v>
      </c>
      <c r="H211" s="170">
        <v>54</v>
      </c>
      <c r="I211" s="171"/>
      <c r="J211" s="172">
        <f>ROUND(I211*H211,2)</f>
        <v>0</v>
      </c>
      <c r="K211" s="168" t="s">
        <v>154</v>
      </c>
      <c r="L211" s="40"/>
      <c r="M211" s="173" t="s">
        <v>3</v>
      </c>
      <c r="N211" s="174" t="s">
        <v>48</v>
      </c>
      <c r="O211" s="73"/>
      <c r="P211" s="175">
        <f>O211*H211</f>
        <v>0</v>
      </c>
      <c r="Q211" s="175">
        <v>0</v>
      </c>
      <c r="R211" s="175">
        <f>Q211*H211</f>
        <v>0</v>
      </c>
      <c r="S211" s="175">
        <v>0.040000000000000001</v>
      </c>
      <c r="T211" s="176">
        <f>S211*H211</f>
        <v>2.1600000000000001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177" t="s">
        <v>155</v>
      </c>
      <c r="AT211" s="177" t="s">
        <v>150</v>
      </c>
      <c r="AU211" s="177" t="s">
        <v>156</v>
      </c>
      <c r="AY211" s="20" t="s">
        <v>148</v>
      </c>
      <c r="BE211" s="178">
        <f>IF(N211="základní",J211,0)</f>
        <v>0</v>
      </c>
      <c r="BF211" s="178">
        <f>IF(N211="snížená",J211,0)</f>
        <v>0</v>
      </c>
      <c r="BG211" s="178">
        <f>IF(N211="zákl. přenesená",J211,0)</f>
        <v>0</v>
      </c>
      <c r="BH211" s="178">
        <f>IF(N211="sníž. přenesená",J211,0)</f>
        <v>0</v>
      </c>
      <c r="BI211" s="178">
        <f>IF(N211="nulová",J211,0)</f>
        <v>0</v>
      </c>
      <c r="BJ211" s="20" t="s">
        <v>156</v>
      </c>
      <c r="BK211" s="178">
        <f>ROUND(I211*H211,2)</f>
        <v>0</v>
      </c>
      <c r="BL211" s="20" t="s">
        <v>155</v>
      </c>
      <c r="BM211" s="177" t="s">
        <v>285</v>
      </c>
    </row>
    <row r="212" s="2" customFormat="1">
      <c r="A212" s="39"/>
      <c r="B212" s="40"/>
      <c r="C212" s="39"/>
      <c r="D212" s="179" t="s">
        <v>158</v>
      </c>
      <c r="E212" s="39"/>
      <c r="F212" s="180" t="s">
        <v>286</v>
      </c>
      <c r="G212" s="39"/>
      <c r="H212" s="39"/>
      <c r="I212" s="181"/>
      <c r="J212" s="39"/>
      <c r="K212" s="39"/>
      <c r="L212" s="40"/>
      <c r="M212" s="182"/>
      <c r="N212" s="183"/>
      <c r="O212" s="73"/>
      <c r="P212" s="73"/>
      <c r="Q212" s="73"/>
      <c r="R212" s="73"/>
      <c r="S212" s="73"/>
      <c r="T212" s="74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20" t="s">
        <v>158</v>
      </c>
      <c r="AU212" s="20" t="s">
        <v>156</v>
      </c>
    </row>
    <row r="213" s="2" customFormat="1">
      <c r="A213" s="39"/>
      <c r="B213" s="40"/>
      <c r="C213" s="39"/>
      <c r="D213" s="184" t="s">
        <v>160</v>
      </c>
      <c r="E213" s="39"/>
      <c r="F213" s="185" t="s">
        <v>287</v>
      </c>
      <c r="G213" s="39"/>
      <c r="H213" s="39"/>
      <c r="I213" s="181"/>
      <c r="J213" s="39"/>
      <c r="K213" s="39"/>
      <c r="L213" s="40"/>
      <c r="M213" s="182"/>
      <c r="N213" s="183"/>
      <c r="O213" s="73"/>
      <c r="P213" s="73"/>
      <c r="Q213" s="73"/>
      <c r="R213" s="73"/>
      <c r="S213" s="73"/>
      <c r="T213" s="74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20" t="s">
        <v>160</v>
      </c>
      <c r="AU213" s="20" t="s">
        <v>156</v>
      </c>
    </row>
    <row r="214" s="13" customFormat="1">
      <c r="A214" s="13"/>
      <c r="B214" s="186"/>
      <c r="C214" s="13"/>
      <c r="D214" s="179" t="s">
        <v>162</v>
      </c>
      <c r="E214" s="187" t="s">
        <v>3</v>
      </c>
      <c r="F214" s="188" t="s">
        <v>288</v>
      </c>
      <c r="G214" s="13"/>
      <c r="H214" s="187" t="s">
        <v>3</v>
      </c>
      <c r="I214" s="189"/>
      <c r="J214" s="13"/>
      <c r="K214" s="13"/>
      <c r="L214" s="186"/>
      <c r="M214" s="190"/>
      <c r="N214" s="191"/>
      <c r="O214" s="191"/>
      <c r="P214" s="191"/>
      <c r="Q214" s="191"/>
      <c r="R214" s="191"/>
      <c r="S214" s="191"/>
      <c r="T214" s="19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7" t="s">
        <v>162</v>
      </c>
      <c r="AU214" s="187" t="s">
        <v>156</v>
      </c>
      <c r="AV214" s="13" t="s">
        <v>84</v>
      </c>
      <c r="AW214" s="13" t="s">
        <v>37</v>
      </c>
      <c r="AX214" s="13" t="s">
        <v>76</v>
      </c>
      <c r="AY214" s="187" t="s">
        <v>148</v>
      </c>
    </row>
    <row r="215" s="13" customFormat="1">
      <c r="A215" s="13"/>
      <c r="B215" s="186"/>
      <c r="C215" s="13"/>
      <c r="D215" s="179" t="s">
        <v>162</v>
      </c>
      <c r="E215" s="187" t="s">
        <v>3</v>
      </c>
      <c r="F215" s="188" t="s">
        <v>289</v>
      </c>
      <c r="G215" s="13"/>
      <c r="H215" s="187" t="s">
        <v>3</v>
      </c>
      <c r="I215" s="189"/>
      <c r="J215" s="13"/>
      <c r="K215" s="13"/>
      <c r="L215" s="186"/>
      <c r="M215" s="190"/>
      <c r="N215" s="191"/>
      <c r="O215" s="191"/>
      <c r="P215" s="191"/>
      <c r="Q215" s="191"/>
      <c r="R215" s="191"/>
      <c r="S215" s="191"/>
      <c r="T215" s="19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7" t="s">
        <v>162</v>
      </c>
      <c r="AU215" s="187" t="s">
        <v>156</v>
      </c>
      <c r="AV215" s="13" t="s">
        <v>84</v>
      </c>
      <c r="AW215" s="13" t="s">
        <v>37</v>
      </c>
      <c r="AX215" s="13" t="s">
        <v>76</v>
      </c>
      <c r="AY215" s="187" t="s">
        <v>148</v>
      </c>
    </row>
    <row r="216" s="14" customFormat="1">
      <c r="A216" s="14"/>
      <c r="B216" s="193"/>
      <c r="C216" s="14"/>
      <c r="D216" s="179" t="s">
        <v>162</v>
      </c>
      <c r="E216" s="194" t="s">
        <v>3</v>
      </c>
      <c r="F216" s="195" t="s">
        <v>290</v>
      </c>
      <c r="G216" s="14"/>
      <c r="H216" s="196">
        <v>20.399999999999999</v>
      </c>
      <c r="I216" s="197"/>
      <c r="J216" s="14"/>
      <c r="K216" s="14"/>
      <c r="L216" s="193"/>
      <c r="M216" s="198"/>
      <c r="N216" s="199"/>
      <c r="O216" s="199"/>
      <c r="P216" s="199"/>
      <c r="Q216" s="199"/>
      <c r="R216" s="199"/>
      <c r="S216" s="199"/>
      <c r="T216" s="20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194" t="s">
        <v>162</v>
      </c>
      <c r="AU216" s="194" t="s">
        <v>156</v>
      </c>
      <c r="AV216" s="14" t="s">
        <v>156</v>
      </c>
      <c r="AW216" s="14" t="s">
        <v>37</v>
      </c>
      <c r="AX216" s="14" t="s">
        <v>76</v>
      </c>
      <c r="AY216" s="194" t="s">
        <v>148</v>
      </c>
    </row>
    <row r="217" s="13" customFormat="1">
      <c r="A217" s="13"/>
      <c r="B217" s="186"/>
      <c r="C217" s="13"/>
      <c r="D217" s="179" t="s">
        <v>162</v>
      </c>
      <c r="E217" s="187" t="s">
        <v>3</v>
      </c>
      <c r="F217" s="188" t="s">
        <v>291</v>
      </c>
      <c r="G217" s="13"/>
      <c r="H217" s="187" t="s">
        <v>3</v>
      </c>
      <c r="I217" s="189"/>
      <c r="J217" s="13"/>
      <c r="K217" s="13"/>
      <c r="L217" s="186"/>
      <c r="M217" s="190"/>
      <c r="N217" s="191"/>
      <c r="O217" s="191"/>
      <c r="P217" s="191"/>
      <c r="Q217" s="191"/>
      <c r="R217" s="191"/>
      <c r="S217" s="191"/>
      <c r="T217" s="19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7" t="s">
        <v>162</v>
      </c>
      <c r="AU217" s="187" t="s">
        <v>156</v>
      </c>
      <c r="AV217" s="13" t="s">
        <v>84</v>
      </c>
      <c r="AW217" s="13" t="s">
        <v>37</v>
      </c>
      <c r="AX217" s="13" t="s">
        <v>76</v>
      </c>
      <c r="AY217" s="187" t="s">
        <v>148</v>
      </c>
    </row>
    <row r="218" s="14" customFormat="1">
      <c r="A218" s="14"/>
      <c r="B218" s="193"/>
      <c r="C218" s="14"/>
      <c r="D218" s="179" t="s">
        <v>162</v>
      </c>
      <c r="E218" s="194" t="s">
        <v>3</v>
      </c>
      <c r="F218" s="195" t="s">
        <v>292</v>
      </c>
      <c r="G218" s="14"/>
      <c r="H218" s="196">
        <v>18</v>
      </c>
      <c r="I218" s="197"/>
      <c r="J218" s="14"/>
      <c r="K218" s="14"/>
      <c r="L218" s="193"/>
      <c r="M218" s="198"/>
      <c r="N218" s="199"/>
      <c r="O218" s="199"/>
      <c r="P218" s="199"/>
      <c r="Q218" s="199"/>
      <c r="R218" s="199"/>
      <c r="S218" s="199"/>
      <c r="T218" s="20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4" t="s">
        <v>162</v>
      </c>
      <c r="AU218" s="194" t="s">
        <v>156</v>
      </c>
      <c r="AV218" s="14" t="s">
        <v>156</v>
      </c>
      <c r="AW218" s="14" t="s">
        <v>37</v>
      </c>
      <c r="AX218" s="14" t="s">
        <v>76</v>
      </c>
      <c r="AY218" s="194" t="s">
        <v>148</v>
      </c>
    </row>
    <row r="219" s="13" customFormat="1">
      <c r="A219" s="13"/>
      <c r="B219" s="186"/>
      <c r="C219" s="13"/>
      <c r="D219" s="179" t="s">
        <v>162</v>
      </c>
      <c r="E219" s="187" t="s">
        <v>3</v>
      </c>
      <c r="F219" s="188" t="s">
        <v>293</v>
      </c>
      <c r="G219" s="13"/>
      <c r="H219" s="187" t="s">
        <v>3</v>
      </c>
      <c r="I219" s="189"/>
      <c r="J219" s="13"/>
      <c r="K219" s="13"/>
      <c r="L219" s="186"/>
      <c r="M219" s="190"/>
      <c r="N219" s="191"/>
      <c r="O219" s="191"/>
      <c r="P219" s="191"/>
      <c r="Q219" s="191"/>
      <c r="R219" s="191"/>
      <c r="S219" s="191"/>
      <c r="T219" s="19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87" t="s">
        <v>162</v>
      </c>
      <c r="AU219" s="187" t="s">
        <v>156</v>
      </c>
      <c r="AV219" s="13" t="s">
        <v>84</v>
      </c>
      <c r="AW219" s="13" t="s">
        <v>37</v>
      </c>
      <c r="AX219" s="13" t="s">
        <v>76</v>
      </c>
      <c r="AY219" s="187" t="s">
        <v>148</v>
      </c>
    </row>
    <row r="220" s="14" customFormat="1">
      <c r="A220" s="14"/>
      <c r="B220" s="193"/>
      <c r="C220" s="14"/>
      <c r="D220" s="179" t="s">
        <v>162</v>
      </c>
      <c r="E220" s="194" t="s">
        <v>3</v>
      </c>
      <c r="F220" s="195" t="s">
        <v>294</v>
      </c>
      <c r="G220" s="14"/>
      <c r="H220" s="196">
        <v>15.6</v>
      </c>
      <c r="I220" s="197"/>
      <c r="J220" s="14"/>
      <c r="K220" s="14"/>
      <c r="L220" s="193"/>
      <c r="M220" s="198"/>
      <c r="N220" s="199"/>
      <c r="O220" s="199"/>
      <c r="P220" s="199"/>
      <c r="Q220" s="199"/>
      <c r="R220" s="199"/>
      <c r="S220" s="199"/>
      <c r="T220" s="20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194" t="s">
        <v>162</v>
      </c>
      <c r="AU220" s="194" t="s">
        <v>156</v>
      </c>
      <c r="AV220" s="14" t="s">
        <v>156</v>
      </c>
      <c r="AW220" s="14" t="s">
        <v>37</v>
      </c>
      <c r="AX220" s="14" t="s">
        <v>76</v>
      </c>
      <c r="AY220" s="194" t="s">
        <v>148</v>
      </c>
    </row>
    <row r="221" s="15" customFormat="1">
      <c r="A221" s="15"/>
      <c r="B221" s="201"/>
      <c r="C221" s="15"/>
      <c r="D221" s="179" t="s">
        <v>162</v>
      </c>
      <c r="E221" s="202" t="s">
        <v>3</v>
      </c>
      <c r="F221" s="203" t="s">
        <v>182</v>
      </c>
      <c r="G221" s="15"/>
      <c r="H221" s="204">
        <v>54</v>
      </c>
      <c r="I221" s="205"/>
      <c r="J221" s="15"/>
      <c r="K221" s="15"/>
      <c r="L221" s="201"/>
      <c r="M221" s="206"/>
      <c r="N221" s="207"/>
      <c r="O221" s="207"/>
      <c r="P221" s="207"/>
      <c r="Q221" s="207"/>
      <c r="R221" s="207"/>
      <c r="S221" s="207"/>
      <c r="T221" s="208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02" t="s">
        <v>162</v>
      </c>
      <c r="AU221" s="202" t="s">
        <v>156</v>
      </c>
      <c r="AV221" s="15" t="s">
        <v>155</v>
      </c>
      <c r="AW221" s="15" t="s">
        <v>37</v>
      </c>
      <c r="AX221" s="15" t="s">
        <v>84</v>
      </c>
      <c r="AY221" s="202" t="s">
        <v>148</v>
      </c>
    </row>
    <row r="222" s="2" customFormat="1" ht="37.8" customHeight="1">
      <c r="A222" s="39"/>
      <c r="B222" s="165"/>
      <c r="C222" s="166" t="s">
        <v>295</v>
      </c>
      <c r="D222" s="166" t="s">
        <v>150</v>
      </c>
      <c r="E222" s="167" t="s">
        <v>296</v>
      </c>
      <c r="F222" s="168" t="s">
        <v>297</v>
      </c>
      <c r="G222" s="169" t="s">
        <v>153</v>
      </c>
      <c r="H222" s="170">
        <v>304</v>
      </c>
      <c r="I222" s="171"/>
      <c r="J222" s="172">
        <f>ROUND(I222*H222,2)</f>
        <v>0</v>
      </c>
      <c r="K222" s="168" t="s">
        <v>154</v>
      </c>
      <c r="L222" s="40"/>
      <c r="M222" s="173" t="s">
        <v>3</v>
      </c>
      <c r="N222" s="174" t="s">
        <v>48</v>
      </c>
      <c r="O222" s="73"/>
      <c r="P222" s="175">
        <f>O222*H222</f>
        <v>0</v>
      </c>
      <c r="Q222" s="175">
        <v>0</v>
      </c>
      <c r="R222" s="175">
        <f>Q222*H222</f>
        <v>0</v>
      </c>
      <c r="S222" s="175">
        <v>0.050000000000000003</v>
      </c>
      <c r="T222" s="176">
        <f>S222*H222</f>
        <v>15.200000000000001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177" t="s">
        <v>155</v>
      </c>
      <c r="AT222" s="177" t="s">
        <v>150</v>
      </c>
      <c r="AU222" s="177" t="s">
        <v>156</v>
      </c>
      <c r="AY222" s="20" t="s">
        <v>148</v>
      </c>
      <c r="BE222" s="178">
        <f>IF(N222="základní",J222,0)</f>
        <v>0</v>
      </c>
      <c r="BF222" s="178">
        <f>IF(N222="snížená",J222,0)</f>
        <v>0</v>
      </c>
      <c r="BG222" s="178">
        <f>IF(N222="zákl. přenesená",J222,0)</f>
        <v>0</v>
      </c>
      <c r="BH222" s="178">
        <f>IF(N222="sníž. přenesená",J222,0)</f>
        <v>0</v>
      </c>
      <c r="BI222" s="178">
        <f>IF(N222="nulová",J222,0)</f>
        <v>0</v>
      </c>
      <c r="BJ222" s="20" t="s">
        <v>156</v>
      </c>
      <c r="BK222" s="178">
        <f>ROUND(I222*H222,2)</f>
        <v>0</v>
      </c>
      <c r="BL222" s="20" t="s">
        <v>155</v>
      </c>
      <c r="BM222" s="177" t="s">
        <v>298</v>
      </c>
    </row>
    <row r="223" s="2" customFormat="1">
      <c r="A223" s="39"/>
      <c r="B223" s="40"/>
      <c r="C223" s="39"/>
      <c r="D223" s="179" t="s">
        <v>158</v>
      </c>
      <c r="E223" s="39"/>
      <c r="F223" s="180" t="s">
        <v>299</v>
      </c>
      <c r="G223" s="39"/>
      <c r="H223" s="39"/>
      <c r="I223" s="181"/>
      <c r="J223" s="39"/>
      <c r="K223" s="39"/>
      <c r="L223" s="40"/>
      <c r="M223" s="182"/>
      <c r="N223" s="183"/>
      <c r="O223" s="73"/>
      <c r="P223" s="73"/>
      <c r="Q223" s="73"/>
      <c r="R223" s="73"/>
      <c r="S223" s="73"/>
      <c r="T223" s="74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20" t="s">
        <v>158</v>
      </c>
      <c r="AU223" s="20" t="s">
        <v>156</v>
      </c>
    </row>
    <row r="224" s="2" customFormat="1">
      <c r="A224" s="39"/>
      <c r="B224" s="40"/>
      <c r="C224" s="39"/>
      <c r="D224" s="184" t="s">
        <v>160</v>
      </c>
      <c r="E224" s="39"/>
      <c r="F224" s="185" t="s">
        <v>300</v>
      </c>
      <c r="G224" s="39"/>
      <c r="H224" s="39"/>
      <c r="I224" s="181"/>
      <c r="J224" s="39"/>
      <c r="K224" s="39"/>
      <c r="L224" s="40"/>
      <c r="M224" s="182"/>
      <c r="N224" s="183"/>
      <c r="O224" s="73"/>
      <c r="P224" s="73"/>
      <c r="Q224" s="73"/>
      <c r="R224" s="73"/>
      <c r="S224" s="73"/>
      <c r="T224" s="74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20" t="s">
        <v>160</v>
      </c>
      <c r="AU224" s="20" t="s">
        <v>156</v>
      </c>
    </row>
    <row r="225" s="13" customFormat="1">
      <c r="A225" s="13"/>
      <c r="B225" s="186"/>
      <c r="C225" s="13"/>
      <c r="D225" s="179" t="s">
        <v>162</v>
      </c>
      <c r="E225" s="187" t="s">
        <v>3</v>
      </c>
      <c r="F225" s="188" t="s">
        <v>301</v>
      </c>
      <c r="G225" s="13"/>
      <c r="H225" s="187" t="s">
        <v>3</v>
      </c>
      <c r="I225" s="189"/>
      <c r="J225" s="13"/>
      <c r="K225" s="13"/>
      <c r="L225" s="186"/>
      <c r="M225" s="190"/>
      <c r="N225" s="191"/>
      <c r="O225" s="191"/>
      <c r="P225" s="191"/>
      <c r="Q225" s="191"/>
      <c r="R225" s="191"/>
      <c r="S225" s="191"/>
      <c r="T225" s="19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7" t="s">
        <v>162</v>
      </c>
      <c r="AU225" s="187" t="s">
        <v>156</v>
      </c>
      <c r="AV225" s="13" t="s">
        <v>84</v>
      </c>
      <c r="AW225" s="13" t="s">
        <v>37</v>
      </c>
      <c r="AX225" s="13" t="s">
        <v>76</v>
      </c>
      <c r="AY225" s="187" t="s">
        <v>148</v>
      </c>
    </row>
    <row r="226" s="14" customFormat="1">
      <c r="A226" s="14"/>
      <c r="B226" s="193"/>
      <c r="C226" s="14"/>
      <c r="D226" s="179" t="s">
        <v>162</v>
      </c>
      <c r="E226" s="194" t="s">
        <v>3</v>
      </c>
      <c r="F226" s="195" t="s">
        <v>302</v>
      </c>
      <c r="G226" s="14"/>
      <c r="H226" s="196">
        <v>152</v>
      </c>
      <c r="I226" s="197"/>
      <c r="J226" s="14"/>
      <c r="K226" s="14"/>
      <c r="L226" s="193"/>
      <c r="M226" s="198"/>
      <c r="N226" s="199"/>
      <c r="O226" s="199"/>
      <c r="P226" s="199"/>
      <c r="Q226" s="199"/>
      <c r="R226" s="199"/>
      <c r="S226" s="199"/>
      <c r="T226" s="20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4" t="s">
        <v>162</v>
      </c>
      <c r="AU226" s="194" t="s">
        <v>156</v>
      </c>
      <c r="AV226" s="14" t="s">
        <v>156</v>
      </c>
      <c r="AW226" s="14" t="s">
        <v>37</v>
      </c>
      <c r="AX226" s="14" t="s">
        <v>76</v>
      </c>
      <c r="AY226" s="194" t="s">
        <v>148</v>
      </c>
    </row>
    <row r="227" s="13" customFormat="1">
      <c r="A227" s="13"/>
      <c r="B227" s="186"/>
      <c r="C227" s="13"/>
      <c r="D227" s="179" t="s">
        <v>162</v>
      </c>
      <c r="E227" s="187" t="s">
        <v>3</v>
      </c>
      <c r="F227" s="188" t="s">
        <v>303</v>
      </c>
      <c r="G227" s="13"/>
      <c r="H227" s="187" t="s">
        <v>3</v>
      </c>
      <c r="I227" s="189"/>
      <c r="J227" s="13"/>
      <c r="K227" s="13"/>
      <c r="L227" s="186"/>
      <c r="M227" s="190"/>
      <c r="N227" s="191"/>
      <c r="O227" s="191"/>
      <c r="P227" s="191"/>
      <c r="Q227" s="191"/>
      <c r="R227" s="191"/>
      <c r="S227" s="191"/>
      <c r="T227" s="19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7" t="s">
        <v>162</v>
      </c>
      <c r="AU227" s="187" t="s">
        <v>156</v>
      </c>
      <c r="AV227" s="13" t="s">
        <v>84</v>
      </c>
      <c r="AW227" s="13" t="s">
        <v>37</v>
      </c>
      <c r="AX227" s="13" t="s">
        <v>76</v>
      </c>
      <c r="AY227" s="187" t="s">
        <v>148</v>
      </c>
    </row>
    <row r="228" s="14" customFormat="1">
      <c r="A228" s="14"/>
      <c r="B228" s="193"/>
      <c r="C228" s="14"/>
      <c r="D228" s="179" t="s">
        <v>162</v>
      </c>
      <c r="E228" s="194" t="s">
        <v>3</v>
      </c>
      <c r="F228" s="195" t="s">
        <v>302</v>
      </c>
      <c r="G228" s="14"/>
      <c r="H228" s="196">
        <v>152</v>
      </c>
      <c r="I228" s="197"/>
      <c r="J228" s="14"/>
      <c r="K228" s="14"/>
      <c r="L228" s="193"/>
      <c r="M228" s="198"/>
      <c r="N228" s="199"/>
      <c r="O228" s="199"/>
      <c r="P228" s="199"/>
      <c r="Q228" s="199"/>
      <c r="R228" s="199"/>
      <c r="S228" s="199"/>
      <c r="T228" s="20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94" t="s">
        <v>162</v>
      </c>
      <c r="AU228" s="194" t="s">
        <v>156</v>
      </c>
      <c r="AV228" s="14" t="s">
        <v>156</v>
      </c>
      <c r="AW228" s="14" t="s">
        <v>37</v>
      </c>
      <c r="AX228" s="14" t="s">
        <v>76</v>
      </c>
      <c r="AY228" s="194" t="s">
        <v>148</v>
      </c>
    </row>
    <row r="229" s="15" customFormat="1">
      <c r="A229" s="15"/>
      <c r="B229" s="201"/>
      <c r="C229" s="15"/>
      <c r="D229" s="179" t="s">
        <v>162</v>
      </c>
      <c r="E229" s="202" t="s">
        <v>3</v>
      </c>
      <c r="F229" s="203" t="s">
        <v>182</v>
      </c>
      <c r="G229" s="15"/>
      <c r="H229" s="204">
        <v>304</v>
      </c>
      <c r="I229" s="205"/>
      <c r="J229" s="15"/>
      <c r="K229" s="15"/>
      <c r="L229" s="201"/>
      <c r="M229" s="206"/>
      <c r="N229" s="207"/>
      <c r="O229" s="207"/>
      <c r="P229" s="207"/>
      <c r="Q229" s="207"/>
      <c r="R229" s="207"/>
      <c r="S229" s="207"/>
      <c r="T229" s="208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02" t="s">
        <v>162</v>
      </c>
      <c r="AU229" s="202" t="s">
        <v>156</v>
      </c>
      <c r="AV229" s="15" t="s">
        <v>155</v>
      </c>
      <c r="AW229" s="15" t="s">
        <v>37</v>
      </c>
      <c r="AX229" s="15" t="s">
        <v>84</v>
      </c>
      <c r="AY229" s="202" t="s">
        <v>148</v>
      </c>
    </row>
    <row r="230" s="2" customFormat="1" ht="37.8" customHeight="1">
      <c r="A230" s="39"/>
      <c r="B230" s="165"/>
      <c r="C230" s="166" t="s">
        <v>304</v>
      </c>
      <c r="D230" s="166" t="s">
        <v>150</v>
      </c>
      <c r="E230" s="167" t="s">
        <v>305</v>
      </c>
      <c r="F230" s="168" t="s">
        <v>306</v>
      </c>
      <c r="G230" s="169" t="s">
        <v>153</v>
      </c>
      <c r="H230" s="170">
        <v>1024.2000000000001</v>
      </c>
      <c r="I230" s="171"/>
      <c r="J230" s="172">
        <f>ROUND(I230*H230,2)</f>
        <v>0</v>
      </c>
      <c r="K230" s="168" t="s">
        <v>154</v>
      </c>
      <c r="L230" s="40"/>
      <c r="M230" s="173" t="s">
        <v>3</v>
      </c>
      <c r="N230" s="174" t="s">
        <v>48</v>
      </c>
      <c r="O230" s="73"/>
      <c r="P230" s="175">
        <f>O230*H230</f>
        <v>0</v>
      </c>
      <c r="Q230" s="175">
        <v>0</v>
      </c>
      <c r="R230" s="175">
        <f>Q230*H230</f>
        <v>0</v>
      </c>
      <c r="S230" s="175">
        <v>0.045999999999999999</v>
      </c>
      <c r="T230" s="176">
        <f>S230*H230</f>
        <v>47.113199999999999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177" t="s">
        <v>155</v>
      </c>
      <c r="AT230" s="177" t="s">
        <v>150</v>
      </c>
      <c r="AU230" s="177" t="s">
        <v>156</v>
      </c>
      <c r="AY230" s="20" t="s">
        <v>148</v>
      </c>
      <c r="BE230" s="178">
        <f>IF(N230="základní",J230,0)</f>
        <v>0</v>
      </c>
      <c r="BF230" s="178">
        <f>IF(N230="snížená",J230,0)</f>
        <v>0</v>
      </c>
      <c r="BG230" s="178">
        <f>IF(N230="zákl. přenesená",J230,0)</f>
        <v>0</v>
      </c>
      <c r="BH230" s="178">
        <f>IF(N230="sníž. přenesená",J230,0)</f>
        <v>0</v>
      </c>
      <c r="BI230" s="178">
        <f>IF(N230="nulová",J230,0)</f>
        <v>0</v>
      </c>
      <c r="BJ230" s="20" t="s">
        <v>156</v>
      </c>
      <c r="BK230" s="178">
        <f>ROUND(I230*H230,2)</f>
        <v>0</v>
      </c>
      <c r="BL230" s="20" t="s">
        <v>155</v>
      </c>
      <c r="BM230" s="177" t="s">
        <v>307</v>
      </c>
    </row>
    <row r="231" s="2" customFormat="1">
      <c r="A231" s="39"/>
      <c r="B231" s="40"/>
      <c r="C231" s="39"/>
      <c r="D231" s="179" t="s">
        <v>158</v>
      </c>
      <c r="E231" s="39"/>
      <c r="F231" s="180" t="s">
        <v>308</v>
      </c>
      <c r="G231" s="39"/>
      <c r="H231" s="39"/>
      <c r="I231" s="181"/>
      <c r="J231" s="39"/>
      <c r="K231" s="39"/>
      <c r="L231" s="40"/>
      <c r="M231" s="182"/>
      <c r="N231" s="183"/>
      <c r="O231" s="73"/>
      <c r="P231" s="73"/>
      <c r="Q231" s="73"/>
      <c r="R231" s="73"/>
      <c r="S231" s="73"/>
      <c r="T231" s="74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20" t="s">
        <v>158</v>
      </c>
      <c r="AU231" s="20" t="s">
        <v>156</v>
      </c>
    </row>
    <row r="232" s="2" customFormat="1">
      <c r="A232" s="39"/>
      <c r="B232" s="40"/>
      <c r="C232" s="39"/>
      <c r="D232" s="184" t="s">
        <v>160</v>
      </c>
      <c r="E232" s="39"/>
      <c r="F232" s="185" t="s">
        <v>309</v>
      </c>
      <c r="G232" s="39"/>
      <c r="H232" s="39"/>
      <c r="I232" s="181"/>
      <c r="J232" s="39"/>
      <c r="K232" s="39"/>
      <c r="L232" s="40"/>
      <c r="M232" s="182"/>
      <c r="N232" s="183"/>
      <c r="O232" s="73"/>
      <c r="P232" s="73"/>
      <c r="Q232" s="73"/>
      <c r="R232" s="73"/>
      <c r="S232" s="73"/>
      <c r="T232" s="74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20" t="s">
        <v>160</v>
      </c>
      <c r="AU232" s="20" t="s">
        <v>156</v>
      </c>
    </row>
    <row r="233" s="13" customFormat="1">
      <c r="A233" s="13"/>
      <c r="B233" s="186"/>
      <c r="C233" s="13"/>
      <c r="D233" s="179" t="s">
        <v>162</v>
      </c>
      <c r="E233" s="187" t="s">
        <v>3</v>
      </c>
      <c r="F233" s="188" t="s">
        <v>310</v>
      </c>
      <c r="G233" s="13"/>
      <c r="H233" s="187" t="s">
        <v>3</v>
      </c>
      <c r="I233" s="189"/>
      <c r="J233" s="13"/>
      <c r="K233" s="13"/>
      <c r="L233" s="186"/>
      <c r="M233" s="190"/>
      <c r="N233" s="191"/>
      <c r="O233" s="191"/>
      <c r="P233" s="191"/>
      <c r="Q233" s="191"/>
      <c r="R233" s="191"/>
      <c r="S233" s="191"/>
      <c r="T233" s="19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7" t="s">
        <v>162</v>
      </c>
      <c r="AU233" s="187" t="s">
        <v>156</v>
      </c>
      <c r="AV233" s="13" t="s">
        <v>84</v>
      </c>
      <c r="AW233" s="13" t="s">
        <v>37</v>
      </c>
      <c r="AX233" s="13" t="s">
        <v>76</v>
      </c>
      <c r="AY233" s="187" t="s">
        <v>148</v>
      </c>
    </row>
    <row r="234" s="14" customFormat="1">
      <c r="A234" s="14"/>
      <c r="B234" s="193"/>
      <c r="C234" s="14"/>
      <c r="D234" s="179" t="s">
        <v>162</v>
      </c>
      <c r="E234" s="194" t="s">
        <v>3</v>
      </c>
      <c r="F234" s="195" t="s">
        <v>311</v>
      </c>
      <c r="G234" s="14"/>
      <c r="H234" s="196">
        <v>107.09999999999999</v>
      </c>
      <c r="I234" s="197"/>
      <c r="J234" s="14"/>
      <c r="K234" s="14"/>
      <c r="L234" s="193"/>
      <c r="M234" s="198"/>
      <c r="N234" s="199"/>
      <c r="O234" s="199"/>
      <c r="P234" s="199"/>
      <c r="Q234" s="199"/>
      <c r="R234" s="199"/>
      <c r="S234" s="199"/>
      <c r="T234" s="20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94" t="s">
        <v>162</v>
      </c>
      <c r="AU234" s="194" t="s">
        <v>156</v>
      </c>
      <c r="AV234" s="14" t="s">
        <v>156</v>
      </c>
      <c r="AW234" s="14" t="s">
        <v>37</v>
      </c>
      <c r="AX234" s="14" t="s">
        <v>76</v>
      </c>
      <c r="AY234" s="194" t="s">
        <v>148</v>
      </c>
    </row>
    <row r="235" s="14" customFormat="1">
      <c r="A235" s="14"/>
      <c r="B235" s="193"/>
      <c r="C235" s="14"/>
      <c r="D235" s="179" t="s">
        <v>162</v>
      </c>
      <c r="E235" s="194" t="s">
        <v>3</v>
      </c>
      <c r="F235" s="195" t="s">
        <v>312</v>
      </c>
      <c r="G235" s="14"/>
      <c r="H235" s="196">
        <v>69.299999999999997</v>
      </c>
      <c r="I235" s="197"/>
      <c r="J235" s="14"/>
      <c r="K235" s="14"/>
      <c r="L235" s="193"/>
      <c r="M235" s="198"/>
      <c r="N235" s="199"/>
      <c r="O235" s="199"/>
      <c r="P235" s="199"/>
      <c r="Q235" s="199"/>
      <c r="R235" s="199"/>
      <c r="S235" s="199"/>
      <c r="T235" s="20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4" t="s">
        <v>162</v>
      </c>
      <c r="AU235" s="194" t="s">
        <v>156</v>
      </c>
      <c r="AV235" s="14" t="s">
        <v>156</v>
      </c>
      <c r="AW235" s="14" t="s">
        <v>37</v>
      </c>
      <c r="AX235" s="14" t="s">
        <v>76</v>
      </c>
      <c r="AY235" s="194" t="s">
        <v>148</v>
      </c>
    </row>
    <row r="236" s="14" customFormat="1">
      <c r="A236" s="14"/>
      <c r="B236" s="193"/>
      <c r="C236" s="14"/>
      <c r="D236" s="179" t="s">
        <v>162</v>
      </c>
      <c r="E236" s="194" t="s">
        <v>3</v>
      </c>
      <c r="F236" s="195" t="s">
        <v>313</v>
      </c>
      <c r="G236" s="14"/>
      <c r="H236" s="196">
        <v>48.719999999999999</v>
      </c>
      <c r="I236" s="197"/>
      <c r="J236" s="14"/>
      <c r="K236" s="14"/>
      <c r="L236" s="193"/>
      <c r="M236" s="198"/>
      <c r="N236" s="199"/>
      <c r="O236" s="199"/>
      <c r="P236" s="199"/>
      <c r="Q236" s="199"/>
      <c r="R236" s="199"/>
      <c r="S236" s="199"/>
      <c r="T236" s="20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194" t="s">
        <v>162</v>
      </c>
      <c r="AU236" s="194" t="s">
        <v>156</v>
      </c>
      <c r="AV236" s="14" t="s">
        <v>156</v>
      </c>
      <c r="AW236" s="14" t="s">
        <v>37</v>
      </c>
      <c r="AX236" s="14" t="s">
        <v>76</v>
      </c>
      <c r="AY236" s="194" t="s">
        <v>148</v>
      </c>
    </row>
    <row r="237" s="14" customFormat="1">
      <c r="A237" s="14"/>
      <c r="B237" s="193"/>
      <c r="C237" s="14"/>
      <c r="D237" s="179" t="s">
        <v>162</v>
      </c>
      <c r="E237" s="194" t="s">
        <v>3</v>
      </c>
      <c r="F237" s="195" t="s">
        <v>314</v>
      </c>
      <c r="G237" s="14"/>
      <c r="H237" s="196">
        <v>53.340000000000003</v>
      </c>
      <c r="I237" s="197"/>
      <c r="J237" s="14"/>
      <c r="K237" s="14"/>
      <c r="L237" s="193"/>
      <c r="M237" s="198"/>
      <c r="N237" s="199"/>
      <c r="O237" s="199"/>
      <c r="P237" s="199"/>
      <c r="Q237" s="199"/>
      <c r="R237" s="199"/>
      <c r="S237" s="199"/>
      <c r="T237" s="20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4" t="s">
        <v>162</v>
      </c>
      <c r="AU237" s="194" t="s">
        <v>156</v>
      </c>
      <c r="AV237" s="14" t="s">
        <v>156</v>
      </c>
      <c r="AW237" s="14" t="s">
        <v>37</v>
      </c>
      <c r="AX237" s="14" t="s">
        <v>76</v>
      </c>
      <c r="AY237" s="194" t="s">
        <v>148</v>
      </c>
    </row>
    <row r="238" s="14" customFormat="1">
      <c r="A238" s="14"/>
      <c r="B238" s="193"/>
      <c r="C238" s="14"/>
      <c r="D238" s="179" t="s">
        <v>162</v>
      </c>
      <c r="E238" s="194" t="s">
        <v>3</v>
      </c>
      <c r="F238" s="195" t="s">
        <v>315</v>
      </c>
      <c r="G238" s="14"/>
      <c r="H238" s="196">
        <v>31.739999999999998</v>
      </c>
      <c r="I238" s="197"/>
      <c r="J238" s="14"/>
      <c r="K238" s="14"/>
      <c r="L238" s="193"/>
      <c r="M238" s="198"/>
      <c r="N238" s="199"/>
      <c r="O238" s="199"/>
      <c r="P238" s="199"/>
      <c r="Q238" s="199"/>
      <c r="R238" s="199"/>
      <c r="S238" s="199"/>
      <c r="T238" s="20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94" t="s">
        <v>162</v>
      </c>
      <c r="AU238" s="194" t="s">
        <v>156</v>
      </c>
      <c r="AV238" s="14" t="s">
        <v>156</v>
      </c>
      <c r="AW238" s="14" t="s">
        <v>37</v>
      </c>
      <c r="AX238" s="14" t="s">
        <v>76</v>
      </c>
      <c r="AY238" s="194" t="s">
        <v>148</v>
      </c>
    </row>
    <row r="239" s="13" customFormat="1">
      <c r="A239" s="13"/>
      <c r="B239" s="186"/>
      <c r="C239" s="13"/>
      <c r="D239" s="179" t="s">
        <v>162</v>
      </c>
      <c r="E239" s="187" t="s">
        <v>3</v>
      </c>
      <c r="F239" s="188" t="s">
        <v>178</v>
      </c>
      <c r="G239" s="13"/>
      <c r="H239" s="187" t="s">
        <v>3</v>
      </c>
      <c r="I239" s="189"/>
      <c r="J239" s="13"/>
      <c r="K239" s="13"/>
      <c r="L239" s="186"/>
      <c r="M239" s="190"/>
      <c r="N239" s="191"/>
      <c r="O239" s="191"/>
      <c r="P239" s="191"/>
      <c r="Q239" s="191"/>
      <c r="R239" s="191"/>
      <c r="S239" s="191"/>
      <c r="T239" s="19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7" t="s">
        <v>162</v>
      </c>
      <c r="AU239" s="187" t="s">
        <v>156</v>
      </c>
      <c r="AV239" s="13" t="s">
        <v>84</v>
      </c>
      <c r="AW239" s="13" t="s">
        <v>37</v>
      </c>
      <c r="AX239" s="13" t="s">
        <v>76</v>
      </c>
      <c r="AY239" s="187" t="s">
        <v>148</v>
      </c>
    </row>
    <row r="240" s="14" customFormat="1">
      <c r="A240" s="14"/>
      <c r="B240" s="193"/>
      <c r="C240" s="14"/>
      <c r="D240" s="179" t="s">
        <v>162</v>
      </c>
      <c r="E240" s="194" t="s">
        <v>3</v>
      </c>
      <c r="F240" s="195" t="s">
        <v>316</v>
      </c>
      <c r="G240" s="14"/>
      <c r="H240" s="196">
        <v>299.04000000000002</v>
      </c>
      <c r="I240" s="197"/>
      <c r="J240" s="14"/>
      <c r="K240" s="14"/>
      <c r="L240" s="193"/>
      <c r="M240" s="198"/>
      <c r="N240" s="199"/>
      <c r="O240" s="199"/>
      <c r="P240" s="199"/>
      <c r="Q240" s="199"/>
      <c r="R240" s="199"/>
      <c r="S240" s="199"/>
      <c r="T240" s="20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94" t="s">
        <v>162</v>
      </c>
      <c r="AU240" s="194" t="s">
        <v>156</v>
      </c>
      <c r="AV240" s="14" t="s">
        <v>156</v>
      </c>
      <c r="AW240" s="14" t="s">
        <v>37</v>
      </c>
      <c r="AX240" s="14" t="s">
        <v>76</v>
      </c>
      <c r="AY240" s="194" t="s">
        <v>148</v>
      </c>
    </row>
    <row r="241" s="14" customFormat="1">
      <c r="A241" s="14"/>
      <c r="B241" s="193"/>
      <c r="C241" s="14"/>
      <c r="D241" s="179" t="s">
        <v>162</v>
      </c>
      <c r="E241" s="194" t="s">
        <v>3</v>
      </c>
      <c r="F241" s="195" t="s">
        <v>317</v>
      </c>
      <c r="G241" s="14"/>
      <c r="H241" s="196">
        <v>44.159999999999997</v>
      </c>
      <c r="I241" s="197"/>
      <c r="J241" s="14"/>
      <c r="K241" s="14"/>
      <c r="L241" s="193"/>
      <c r="M241" s="198"/>
      <c r="N241" s="199"/>
      <c r="O241" s="199"/>
      <c r="P241" s="199"/>
      <c r="Q241" s="199"/>
      <c r="R241" s="199"/>
      <c r="S241" s="199"/>
      <c r="T241" s="20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4" t="s">
        <v>162</v>
      </c>
      <c r="AU241" s="194" t="s">
        <v>156</v>
      </c>
      <c r="AV241" s="14" t="s">
        <v>156</v>
      </c>
      <c r="AW241" s="14" t="s">
        <v>37</v>
      </c>
      <c r="AX241" s="14" t="s">
        <v>76</v>
      </c>
      <c r="AY241" s="194" t="s">
        <v>148</v>
      </c>
    </row>
    <row r="242" s="13" customFormat="1">
      <c r="A242" s="13"/>
      <c r="B242" s="186"/>
      <c r="C242" s="13"/>
      <c r="D242" s="179" t="s">
        <v>162</v>
      </c>
      <c r="E242" s="187" t="s">
        <v>3</v>
      </c>
      <c r="F242" s="188" t="s">
        <v>181</v>
      </c>
      <c r="G242" s="13"/>
      <c r="H242" s="187" t="s">
        <v>3</v>
      </c>
      <c r="I242" s="189"/>
      <c r="J242" s="13"/>
      <c r="K242" s="13"/>
      <c r="L242" s="186"/>
      <c r="M242" s="190"/>
      <c r="N242" s="191"/>
      <c r="O242" s="191"/>
      <c r="P242" s="191"/>
      <c r="Q242" s="191"/>
      <c r="R242" s="191"/>
      <c r="S242" s="191"/>
      <c r="T242" s="19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7" t="s">
        <v>162</v>
      </c>
      <c r="AU242" s="187" t="s">
        <v>156</v>
      </c>
      <c r="AV242" s="13" t="s">
        <v>84</v>
      </c>
      <c r="AW242" s="13" t="s">
        <v>37</v>
      </c>
      <c r="AX242" s="13" t="s">
        <v>76</v>
      </c>
      <c r="AY242" s="187" t="s">
        <v>148</v>
      </c>
    </row>
    <row r="243" s="14" customFormat="1">
      <c r="A243" s="14"/>
      <c r="B243" s="193"/>
      <c r="C243" s="14"/>
      <c r="D243" s="179" t="s">
        <v>162</v>
      </c>
      <c r="E243" s="194" t="s">
        <v>3</v>
      </c>
      <c r="F243" s="195" t="s">
        <v>316</v>
      </c>
      <c r="G243" s="14"/>
      <c r="H243" s="196">
        <v>299.04000000000002</v>
      </c>
      <c r="I243" s="197"/>
      <c r="J243" s="14"/>
      <c r="K243" s="14"/>
      <c r="L243" s="193"/>
      <c r="M243" s="198"/>
      <c r="N243" s="199"/>
      <c r="O243" s="199"/>
      <c r="P243" s="199"/>
      <c r="Q243" s="199"/>
      <c r="R243" s="199"/>
      <c r="S243" s="199"/>
      <c r="T243" s="20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94" t="s">
        <v>162</v>
      </c>
      <c r="AU243" s="194" t="s">
        <v>156</v>
      </c>
      <c r="AV243" s="14" t="s">
        <v>156</v>
      </c>
      <c r="AW243" s="14" t="s">
        <v>37</v>
      </c>
      <c r="AX243" s="14" t="s">
        <v>76</v>
      </c>
      <c r="AY243" s="194" t="s">
        <v>148</v>
      </c>
    </row>
    <row r="244" s="14" customFormat="1">
      <c r="A244" s="14"/>
      <c r="B244" s="193"/>
      <c r="C244" s="14"/>
      <c r="D244" s="179" t="s">
        <v>162</v>
      </c>
      <c r="E244" s="194" t="s">
        <v>3</v>
      </c>
      <c r="F244" s="195" t="s">
        <v>317</v>
      </c>
      <c r="G244" s="14"/>
      <c r="H244" s="196">
        <v>44.159999999999997</v>
      </c>
      <c r="I244" s="197"/>
      <c r="J244" s="14"/>
      <c r="K244" s="14"/>
      <c r="L244" s="193"/>
      <c r="M244" s="198"/>
      <c r="N244" s="199"/>
      <c r="O244" s="199"/>
      <c r="P244" s="199"/>
      <c r="Q244" s="199"/>
      <c r="R244" s="199"/>
      <c r="S244" s="199"/>
      <c r="T244" s="20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194" t="s">
        <v>162</v>
      </c>
      <c r="AU244" s="194" t="s">
        <v>156</v>
      </c>
      <c r="AV244" s="14" t="s">
        <v>156</v>
      </c>
      <c r="AW244" s="14" t="s">
        <v>37</v>
      </c>
      <c r="AX244" s="14" t="s">
        <v>76</v>
      </c>
      <c r="AY244" s="194" t="s">
        <v>148</v>
      </c>
    </row>
    <row r="245" s="13" customFormat="1">
      <c r="A245" s="13"/>
      <c r="B245" s="186"/>
      <c r="C245" s="13"/>
      <c r="D245" s="179" t="s">
        <v>162</v>
      </c>
      <c r="E245" s="187" t="s">
        <v>3</v>
      </c>
      <c r="F245" s="188" t="s">
        <v>318</v>
      </c>
      <c r="G245" s="13"/>
      <c r="H245" s="187" t="s">
        <v>3</v>
      </c>
      <c r="I245" s="189"/>
      <c r="J245" s="13"/>
      <c r="K245" s="13"/>
      <c r="L245" s="186"/>
      <c r="M245" s="190"/>
      <c r="N245" s="191"/>
      <c r="O245" s="191"/>
      <c r="P245" s="191"/>
      <c r="Q245" s="191"/>
      <c r="R245" s="191"/>
      <c r="S245" s="191"/>
      <c r="T245" s="19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87" t="s">
        <v>162</v>
      </c>
      <c r="AU245" s="187" t="s">
        <v>156</v>
      </c>
      <c r="AV245" s="13" t="s">
        <v>84</v>
      </c>
      <c r="AW245" s="13" t="s">
        <v>37</v>
      </c>
      <c r="AX245" s="13" t="s">
        <v>76</v>
      </c>
      <c r="AY245" s="187" t="s">
        <v>148</v>
      </c>
    </row>
    <row r="246" s="14" customFormat="1">
      <c r="A246" s="14"/>
      <c r="B246" s="193"/>
      <c r="C246" s="14"/>
      <c r="D246" s="179" t="s">
        <v>162</v>
      </c>
      <c r="E246" s="194" t="s">
        <v>3</v>
      </c>
      <c r="F246" s="195" t="s">
        <v>319</v>
      </c>
      <c r="G246" s="14"/>
      <c r="H246" s="196">
        <v>27.600000000000001</v>
      </c>
      <c r="I246" s="197"/>
      <c r="J246" s="14"/>
      <c r="K246" s="14"/>
      <c r="L246" s="193"/>
      <c r="M246" s="198"/>
      <c r="N246" s="199"/>
      <c r="O246" s="199"/>
      <c r="P246" s="199"/>
      <c r="Q246" s="199"/>
      <c r="R246" s="199"/>
      <c r="S246" s="199"/>
      <c r="T246" s="20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194" t="s">
        <v>162</v>
      </c>
      <c r="AU246" s="194" t="s">
        <v>156</v>
      </c>
      <c r="AV246" s="14" t="s">
        <v>156</v>
      </c>
      <c r="AW246" s="14" t="s">
        <v>37</v>
      </c>
      <c r="AX246" s="14" t="s">
        <v>76</v>
      </c>
      <c r="AY246" s="194" t="s">
        <v>148</v>
      </c>
    </row>
    <row r="247" s="15" customFormat="1">
      <c r="A247" s="15"/>
      <c r="B247" s="201"/>
      <c r="C247" s="15"/>
      <c r="D247" s="179" t="s">
        <v>162</v>
      </c>
      <c r="E247" s="202" t="s">
        <v>3</v>
      </c>
      <c r="F247" s="203" t="s">
        <v>182</v>
      </c>
      <c r="G247" s="15"/>
      <c r="H247" s="204">
        <v>1024.2000000000001</v>
      </c>
      <c r="I247" s="205"/>
      <c r="J247" s="15"/>
      <c r="K247" s="15"/>
      <c r="L247" s="201"/>
      <c r="M247" s="206"/>
      <c r="N247" s="207"/>
      <c r="O247" s="207"/>
      <c r="P247" s="207"/>
      <c r="Q247" s="207"/>
      <c r="R247" s="207"/>
      <c r="S247" s="207"/>
      <c r="T247" s="208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02" t="s">
        <v>162</v>
      </c>
      <c r="AU247" s="202" t="s">
        <v>156</v>
      </c>
      <c r="AV247" s="15" t="s">
        <v>155</v>
      </c>
      <c r="AW247" s="15" t="s">
        <v>37</v>
      </c>
      <c r="AX247" s="15" t="s">
        <v>84</v>
      </c>
      <c r="AY247" s="202" t="s">
        <v>148</v>
      </c>
    </row>
    <row r="248" s="2" customFormat="1" ht="37.8" customHeight="1">
      <c r="A248" s="39"/>
      <c r="B248" s="165"/>
      <c r="C248" s="166" t="s">
        <v>320</v>
      </c>
      <c r="D248" s="166" t="s">
        <v>150</v>
      </c>
      <c r="E248" s="167" t="s">
        <v>321</v>
      </c>
      <c r="F248" s="168" t="s">
        <v>322</v>
      </c>
      <c r="G248" s="169" t="s">
        <v>153</v>
      </c>
      <c r="H248" s="170">
        <v>557.60000000000002</v>
      </c>
      <c r="I248" s="171"/>
      <c r="J248" s="172">
        <f>ROUND(I248*H248,2)</f>
        <v>0</v>
      </c>
      <c r="K248" s="168" t="s">
        <v>154</v>
      </c>
      <c r="L248" s="40"/>
      <c r="M248" s="173" t="s">
        <v>3</v>
      </c>
      <c r="N248" s="174" t="s">
        <v>48</v>
      </c>
      <c r="O248" s="73"/>
      <c r="P248" s="175">
        <f>O248*H248</f>
        <v>0</v>
      </c>
      <c r="Q248" s="175">
        <v>0</v>
      </c>
      <c r="R248" s="175">
        <f>Q248*H248</f>
        <v>0</v>
      </c>
      <c r="S248" s="175">
        <v>0.058999999999999997</v>
      </c>
      <c r="T248" s="176">
        <f>S248*H248</f>
        <v>32.898400000000002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177" t="s">
        <v>155</v>
      </c>
      <c r="AT248" s="177" t="s">
        <v>150</v>
      </c>
      <c r="AU248" s="177" t="s">
        <v>156</v>
      </c>
      <c r="AY248" s="20" t="s">
        <v>148</v>
      </c>
      <c r="BE248" s="178">
        <f>IF(N248="základní",J248,0)</f>
        <v>0</v>
      </c>
      <c r="BF248" s="178">
        <f>IF(N248="snížená",J248,0)</f>
        <v>0</v>
      </c>
      <c r="BG248" s="178">
        <f>IF(N248="zákl. přenesená",J248,0)</f>
        <v>0</v>
      </c>
      <c r="BH248" s="178">
        <f>IF(N248="sníž. přenesená",J248,0)</f>
        <v>0</v>
      </c>
      <c r="BI248" s="178">
        <f>IF(N248="nulová",J248,0)</f>
        <v>0</v>
      </c>
      <c r="BJ248" s="20" t="s">
        <v>156</v>
      </c>
      <c r="BK248" s="178">
        <f>ROUND(I248*H248,2)</f>
        <v>0</v>
      </c>
      <c r="BL248" s="20" t="s">
        <v>155</v>
      </c>
      <c r="BM248" s="177" t="s">
        <v>323</v>
      </c>
    </row>
    <row r="249" s="2" customFormat="1">
      <c r="A249" s="39"/>
      <c r="B249" s="40"/>
      <c r="C249" s="39"/>
      <c r="D249" s="179" t="s">
        <v>158</v>
      </c>
      <c r="E249" s="39"/>
      <c r="F249" s="180" t="s">
        <v>324</v>
      </c>
      <c r="G249" s="39"/>
      <c r="H249" s="39"/>
      <c r="I249" s="181"/>
      <c r="J249" s="39"/>
      <c r="K249" s="39"/>
      <c r="L249" s="40"/>
      <c r="M249" s="182"/>
      <c r="N249" s="183"/>
      <c r="O249" s="73"/>
      <c r="P249" s="73"/>
      <c r="Q249" s="73"/>
      <c r="R249" s="73"/>
      <c r="S249" s="73"/>
      <c r="T249" s="74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20" t="s">
        <v>158</v>
      </c>
      <c r="AU249" s="20" t="s">
        <v>156</v>
      </c>
    </row>
    <row r="250" s="2" customFormat="1">
      <c r="A250" s="39"/>
      <c r="B250" s="40"/>
      <c r="C250" s="39"/>
      <c r="D250" s="184" t="s">
        <v>160</v>
      </c>
      <c r="E250" s="39"/>
      <c r="F250" s="185" t="s">
        <v>325</v>
      </c>
      <c r="G250" s="39"/>
      <c r="H250" s="39"/>
      <c r="I250" s="181"/>
      <c r="J250" s="39"/>
      <c r="K250" s="39"/>
      <c r="L250" s="40"/>
      <c r="M250" s="182"/>
      <c r="N250" s="183"/>
      <c r="O250" s="73"/>
      <c r="P250" s="73"/>
      <c r="Q250" s="73"/>
      <c r="R250" s="73"/>
      <c r="S250" s="73"/>
      <c r="T250" s="74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20" t="s">
        <v>160</v>
      </c>
      <c r="AU250" s="20" t="s">
        <v>156</v>
      </c>
    </row>
    <row r="251" s="14" customFormat="1">
      <c r="A251" s="14"/>
      <c r="B251" s="193"/>
      <c r="C251" s="14"/>
      <c r="D251" s="179" t="s">
        <v>162</v>
      </c>
      <c r="E251" s="194" t="s">
        <v>3</v>
      </c>
      <c r="F251" s="195" t="s">
        <v>326</v>
      </c>
      <c r="G251" s="14"/>
      <c r="H251" s="196">
        <v>557.60000000000002</v>
      </c>
      <c r="I251" s="197"/>
      <c r="J251" s="14"/>
      <c r="K251" s="14"/>
      <c r="L251" s="193"/>
      <c r="M251" s="198"/>
      <c r="N251" s="199"/>
      <c r="O251" s="199"/>
      <c r="P251" s="199"/>
      <c r="Q251" s="199"/>
      <c r="R251" s="199"/>
      <c r="S251" s="199"/>
      <c r="T251" s="20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194" t="s">
        <v>162</v>
      </c>
      <c r="AU251" s="194" t="s">
        <v>156</v>
      </c>
      <c r="AV251" s="14" t="s">
        <v>156</v>
      </c>
      <c r="AW251" s="14" t="s">
        <v>37</v>
      </c>
      <c r="AX251" s="14" t="s">
        <v>84</v>
      </c>
      <c r="AY251" s="194" t="s">
        <v>148</v>
      </c>
    </row>
    <row r="252" s="2" customFormat="1" ht="24.15" customHeight="1">
      <c r="A252" s="39"/>
      <c r="B252" s="165"/>
      <c r="C252" s="166" t="s">
        <v>327</v>
      </c>
      <c r="D252" s="166" t="s">
        <v>150</v>
      </c>
      <c r="E252" s="167" t="s">
        <v>328</v>
      </c>
      <c r="F252" s="168" t="s">
        <v>329</v>
      </c>
      <c r="G252" s="169" t="s">
        <v>153</v>
      </c>
      <c r="H252" s="170">
        <v>153.59999999999999</v>
      </c>
      <c r="I252" s="171"/>
      <c r="J252" s="172">
        <f>ROUND(I252*H252,2)</f>
        <v>0</v>
      </c>
      <c r="K252" s="168" t="s">
        <v>154</v>
      </c>
      <c r="L252" s="40"/>
      <c r="M252" s="173" t="s">
        <v>3</v>
      </c>
      <c r="N252" s="174" t="s">
        <v>48</v>
      </c>
      <c r="O252" s="73"/>
      <c r="P252" s="175">
        <f>O252*H252</f>
        <v>0</v>
      </c>
      <c r="Q252" s="175">
        <v>0</v>
      </c>
      <c r="R252" s="175">
        <f>Q252*H252</f>
        <v>0</v>
      </c>
      <c r="S252" s="175">
        <v>0.068000000000000005</v>
      </c>
      <c r="T252" s="176">
        <f>S252*H252</f>
        <v>10.444800000000001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177" t="s">
        <v>155</v>
      </c>
      <c r="AT252" s="177" t="s">
        <v>150</v>
      </c>
      <c r="AU252" s="177" t="s">
        <v>156</v>
      </c>
      <c r="AY252" s="20" t="s">
        <v>148</v>
      </c>
      <c r="BE252" s="178">
        <f>IF(N252="základní",J252,0)</f>
        <v>0</v>
      </c>
      <c r="BF252" s="178">
        <f>IF(N252="snížená",J252,0)</f>
        <v>0</v>
      </c>
      <c r="BG252" s="178">
        <f>IF(N252="zákl. přenesená",J252,0)</f>
        <v>0</v>
      </c>
      <c r="BH252" s="178">
        <f>IF(N252="sníž. přenesená",J252,0)</f>
        <v>0</v>
      </c>
      <c r="BI252" s="178">
        <f>IF(N252="nulová",J252,0)</f>
        <v>0</v>
      </c>
      <c r="BJ252" s="20" t="s">
        <v>156</v>
      </c>
      <c r="BK252" s="178">
        <f>ROUND(I252*H252,2)</f>
        <v>0</v>
      </c>
      <c r="BL252" s="20" t="s">
        <v>155</v>
      </c>
      <c r="BM252" s="177" t="s">
        <v>330</v>
      </c>
    </row>
    <row r="253" s="2" customFormat="1">
      <c r="A253" s="39"/>
      <c r="B253" s="40"/>
      <c r="C253" s="39"/>
      <c r="D253" s="179" t="s">
        <v>158</v>
      </c>
      <c r="E253" s="39"/>
      <c r="F253" s="180" t="s">
        <v>331</v>
      </c>
      <c r="G253" s="39"/>
      <c r="H253" s="39"/>
      <c r="I253" s="181"/>
      <c r="J253" s="39"/>
      <c r="K253" s="39"/>
      <c r="L253" s="40"/>
      <c r="M253" s="182"/>
      <c r="N253" s="183"/>
      <c r="O253" s="73"/>
      <c r="P253" s="73"/>
      <c r="Q253" s="73"/>
      <c r="R253" s="73"/>
      <c r="S253" s="73"/>
      <c r="T253" s="74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20" t="s">
        <v>158</v>
      </c>
      <c r="AU253" s="20" t="s">
        <v>156</v>
      </c>
    </row>
    <row r="254" s="2" customFormat="1">
      <c r="A254" s="39"/>
      <c r="B254" s="40"/>
      <c r="C254" s="39"/>
      <c r="D254" s="184" t="s">
        <v>160</v>
      </c>
      <c r="E254" s="39"/>
      <c r="F254" s="185" t="s">
        <v>332</v>
      </c>
      <c r="G254" s="39"/>
      <c r="H254" s="39"/>
      <c r="I254" s="181"/>
      <c r="J254" s="39"/>
      <c r="K254" s="39"/>
      <c r="L254" s="40"/>
      <c r="M254" s="182"/>
      <c r="N254" s="183"/>
      <c r="O254" s="73"/>
      <c r="P254" s="73"/>
      <c r="Q254" s="73"/>
      <c r="R254" s="73"/>
      <c r="S254" s="73"/>
      <c r="T254" s="74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20" t="s">
        <v>160</v>
      </c>
      <c r="AU254" s="20" t="s">
        <v>156</v>
      </c>
    </row>
    <row r="255" s="13" customFormat="1">
      <c r="A255" s="13"/>
      <c r="B255" s="186"/>
      <c r="C255" s="13"/>
      <c r="D255" s="179" t="s">
        <v>162</v>
      </c>
      <c r="E255" s="187" t="s">
        <v>3</v>
      </c>
      <c r="F255" s="188" t="s">
        <v>205</v>
      </c>
      <c r="G255" s="13"/>
      <c r="H255" s="187" t="s">
        <v>3</v>
      </c>
      <c r="I255" s="189"/>
      <c r="J255" s="13"/>
      <c r="K255" s="13"/>
      <c r="L255" s="186"/>
      <c r="M255" s="190"/>
      <c r="N255" s="191"/>
      <c r="O255" s="191"/>
      <c r="P255" s="191"/>
      <c r="Q255" s="191"/>
      <c r="R255" s="191"/>
      <c r="S255" s="191"/>
      <c r="T255" s="19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87" t="s">
        <v>162</v>
      </c>
      <c r="AU255" s="187" t="s">
        <v>156</v>
      </c>
      <c r="AV255" s="13" t="s">
        <v>84</v>
      </c>
      <c r="AW255" s="13" t="s">
        <v>37</v>
      </c>
      <c r="AX255" s="13" t="s">
        <v>76</v>
      </c>
      <c r="AY255" s="187" t="s">
        <v>148</v>
      </c>
    </row>
    <row r="256" s="14" customFormat="1">
      <c r="A256" s="14"/>
      <c r="B256" s="193"/>
      <c r="C256" s="14"/>
      <c r="D256" s="179" t="s">
        <v>162</v>
      </c>
      <c r="E256" s="194" t="s">
        <v>3</v>
      </c>
      <c r="F256" s="195" t="s">
        <v>333</v>
      </c>
      <c r="G256" s="14"/>
      <c r="H256" s="196">
        <v>129.59999999999999</v>
      </c>
      <c r="I256" s="197"/>
      <c r="J256" s="14"/>
      <c r="K256" s="14"/>
      <c r="L256" s="193"/>
      <c r="M256" s="198"/>
      <c r="N256" s="199"/>
      <c r="O256" s="199"/>
      <c r="P256" s="199"/>
      <c r="Q256" s="199"/>
      <c r="R256" s="199"/>
      <c r="S256" s="199"/>
      <c r="T256" s="20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194" t="s">
        <v>162</v>
      </c>
      <c r="AU256" s="194" t="s">
        <v>156</v>
      </c>
      <c r="AV256" s="14" t="s">
        <v>156</v>
      </c>
      <c r="AW256" s="14" t="s">
        <v>37</v>
      </c>
      <c r="AX256" s="14" t="s">
        <v>76</v>
      </c>
      <c r="AY256" s="194" t="s">
        <v>148</v>
      </c>
    </row>
    <row r="257" s="13" customFormat="1">
      <c r="A257" s="13"/>
      <c r="B257" s="186"/>
      <c r="C257" s="13"/>
      <c r="D257" s="179" t="s">
        <v>162</v>
      </c>
      <c r="E257" s="187" t="s">
        <v>3</v>
      </c>
      <c r="F257" s="188" t="s">
        <v>334</v>
      </c>
      <c r="G257" s="13"/>
      <c r="H257" s="187" t="s">
        <v>3</v>
      </c>
      <c r="I257" s="189"/>
      <c r="J257" s="13"/>
      <c r="K257" s="13"/>
      <c r="L257" s="186"/>
      <c r="M257" s="190"/>
      <c r="N257" s="191"/>
      <c r="O257" s="191"/>
      <c r="P257" s="191"/>
      <c r="Q257" s="191"/>
      <c r="R257" s="191"/>
      <c r="S257" s="191"/>
      <c r="T257" s="19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87" t="s">
        <v>162</v>
      </c>
      <c r="AU257" s="187" t="s">
        <v>156</v>
      </c>
      <c r="AV257" s="13" t="s">
        <v>84</v>
      </c>
      <c r="AW257" s="13" t="s">
        <v>37</v>
      </c>
      <c r="AX257" s="13" t="s">
        <v>76</v>
      </c>
      <c r="AY257" s="187" t="s">
        <v>148</v>
      </c>
    </row>
    <row r="258" s="14" customFormat="1">
      <c r="A258" s="14"/>
      <c r="B258" s="193"/>
      <c r="C258" s="14"/>
      <c r="D258" s="179" t="s">
        <v>162</v>
      </c>
      <c r="E258" s="194" t="s">
        <v>3</v>
      </c>
      <c r="F258" s="195" t="s">
        <v>335</v>
      </c>
      <c r="G258" s="14"/>
      <c r="H258" s="196">
        <v>24</v>
      </c>
      <c r="I258" s="197"/>
      <c r="J258" s="14"/>
      <c r="K258" s="14"/>
      <c r="L258" s="193"/>
      <c r="M258" s="198"/>
      <c r="N258" s="199"/>
      <c r="O258" s="199"/>
      <c r="P258" s="199"/>
      <c r="Q258" s="199"/>
      <c r="R258" s="199"/>
      <c r="S258" s="199"/>
      <c r="T258" s="20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194" t="s">
        <v>162</v>
      </c>
      <c r="AU258" s="194" t="s">
        <v>156</v>
      </c>
      <c r="AV258" s="14" t="s">
        <v>156</v>
      </c>
      <c r="AW258" s="14" t="s">
        <v>37</v>
      </c>
      <c r="AX258" s="14" t="s">
        <v>76</v>
      </c>
      <c r="AY258" s="194" t="s">
        <v>148</v>
      </c>
    </row>
    <row r="259" s="15" customFormat="1">
      <c r="A259" s="15"/>
      <c r="B259" s="201"/>
      <c r="C259" s="15"/>
      <c r="D259" s="179" t="s">
        <v>162</v>
      </c>
      <c r="E259" s="202" t="s">
        <v>3</v>
      </c>
      <c r="F259" s="203" t="s">
        <v>182</v>
      </c>
      <c r="G259" s="15"/>
      <c r="H259" s="204">
        <v>153.59999999999999</v>
      </c>
      <c r="I259" s="205"/>
      <c r="J259" s="15"/>
      <c r="K259" s="15"/>
      <c r="L259" s="201"/>
      <c r="M259" s="206"/>
      <c r="N259" s="207"/>
      <c r="O259" s="207"/>
      <c r="P259" s="207"/>
      <c r="Q259" s="207"/>
      <c r="R259" s="207"/>
      <c r="S259" s="207"/>
      <c r="T259" s="208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02" t="s">
        <v>162</v>
      </c>
      <c r="AU259" s="202" t="s">
        <v>156</v>
      </c>
      <c r="AV259" s="15" t="s">
        <v>155</v>
      </c>
      <c r="AW259" s="15" t="s">
        <v>37</v>
      </c>
      <c r="AX259" s="15" t="s">
        <v>84</v>
      </c>
      <c r="AY259" s="202" t="s">
        <v>148</v>
      </c>
    </row>
    <row r="260" s="12" customFormat="1" ht="22.8" customHeight="1">
      <c r="A260" s="12"/>
      <c r="B260" s="152"/>
      <c r="C260" s="12"/>
      <c r="D260" s="153" t="s">
        <v>75</v>
      </c>
      <c r="E260" s="163" t="s">
        <v>336</v>
      </c>
      <c r="F260" s="163" t="s">
        <v>337</v>
      </c>
      <c r="G260" s="12"/>
      <c r="H260" s="12"/>
      <c r="I260" s="155"/>
      <c r="J260" s="164">
        <f>BK260</f>
        <v>0</v>
      </c>
      <c r="K260" s="12"/>
      <c r="L260" s="152"/>
      <c r="M260" s="157"/>
      <c r="N260" s="158"/>
      <c r="O260" s="158"/>
      <c r="P260" s="159">
        <f>SUM(P261:P273)</f>
        <v>0</v>
      </c>
      <c r="Q260" s="158"/>
      <c r="R260" s="159">
        <f>SUM(R261:R273)</f>
        <v>0</v>
      </c>
      <c r="S260" s="158"/>
      <c r="T260" s="160">
        <f>SUM(T261:T273)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53" t="s">
        <v>84</v>
      </c>
      <c r="AT260" s="161" t="s">
        <v>75</v>
      </c>
      <c r="AU260" s="161" t="s">
        <v>84</v>
      </c>
      <c r="AY260" s="153" t="s">
        <v>148</v>
      </c>
      <c r="BK260" s="162">
        <f>SUM(BK261:BK273)</f>
        <v>0</v>
      </c>
    </row>
    <row r="261" s="2" customFormat="1" ht="24.15" customHeight="1">
      <c r="A261" s="39"/>
      <c r="B261" s="165"/>
      <c r="C261" s="166" t="s">
        <v>8</v>
      </c>
      <c r="D261" s="166" t="s">
        <v>150</v>
      </c>
      <c r="E261" s="167" t="s">
        <v>338</v>
      </c>
      <c r="F261" s="168" t="s">
        <v>339</v>
      </c>
      <c r="G261" s="169" t="s">
        <v>340</v>
      </c>
      <c r="H261" s="170">
        <v>590.16399999999999</v>
      </c>
      <c r="I261" s="171"/>
      <c r="J261" s="172">
        <f>ROUND(I261*H261,2)</f>
        <v>0</v>
      </c>
      <c r="K261" s="168" t="s">
        <v>154</v>
      </c>
      <c r="L261" s="40"/>
      <c r="M261" s="173" t="s">
        <v>3</v>
      </c>
      <c r="N261" s="174" t="s">
        <v>48</v>
      </c>
      <c r="O261" s="73"/>
      <c r="P261" s="175">
        <f>O261*H261</f>
        <v>0</v>
      </c>
      <c r="Q261" s="175">
        <v>0</v>
      </c>
      <c r="R261" s="175">
        <f>Q261*H261</f>
        <v>0</v>
      </c>
      <c r="S261" s="175">
        <v>0</v>
      </c>
      <c r="T261" s="176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177" t="s">
        <v>155</v>
      </c>
      <c r="AT261" s="177" t="s">
        <v>150</v>
      </c>
      <c r="AU261" s="177" t="s">
        <v>156</v>
      </c>
      <c r="AY261" s="20" t="s">
        <v>148</v>
      </c>
      <c r="BE261" s="178">
        <f>IF(N261="základní",J261,0)</f>
        <v>0</v>
      </c>
      <c r="BF261" s="178">
        <f>IF(N261="snížená",J261,0)</f>
        <v>0</v>
      </c>
      <c r="BG261" s="178">
        <f>IF(N261="zákl. přenesená",J261,0)</f>
        <v>0</v>
      </c>
      <c r="BH261" s="178">
        <f>IF(N261="sníž. přenesená",J261,0)</f>
        <v>0</v>
      </c>
      <c r="BI261" s="178">
        <f>IF(N261="nulová",J261,0)</f>
        <v>0</v>
      </c>
      <c r="BJ261" s="20" t="s">
        <v>156</v>
      </c>
      <c r="BK261" s="178">
        <f>ROUND(I261*H261,2)</f>
        <v>0</v>
      </c>
      <c r="BL261" s="20" t="s">
        <v>155</v>
      </c>
      <c r="BM261" s="177" t="s">
        <v>341</v>
      </c>
    </row>
    <row r="262" s="2" customFormat="1">
      <c r="A262" s="39"/>
      <c r="B262" s="40"/>
      <c r="C262" s="39"/>
      <c r="D262" s="179" t="s">
        <v>158</v>
      </c>
      <c r="E262" s="39"/>
      <c r="F262" s="180" t="s">
        <v>342</v>
      </c>
      <c r="G262" s="39"/>
      <c r="H262" s="39"/>
      <c r="I262" s="181"/>
      <c r="J262" s="39"/>
      <c r="K262" s="39"/>
      <c r="L262" s="40"/>
      <c r="M262" s="182"/>
      <c r="N262" s="183"/>
      <c r="O262" s="73"/>
      <c r="P262" s="73"/>
      <c r="Q262" s="73"/>
      <c r="R262" s="73"/>
      <c r="S262" s="73"/>
      <c r="T262" s="74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20" t="s">
        <v>158</v>
      </c>
      <c r="AU262" s="20" t="s">
        <v>156</v>
      </c>
    </row>
    <row r="263" s="2" customFormat="1">
      <c r="A263" s="39"/>
      <c r="B263" s="40"/>
      <c r="C263" s="39"/>
      <c r="D263" s="184" t="s">
        <v>160</v>
      </c>
      <c r="E263" s="39"/>
      <c r="F263" s="185" t="s">
        <v>343</v>
      </c>
      <c r="G263" s="39"/>
      <c r="H263" s="39"/>
      <c r="I263" s="181"/>
      <c r="J263" s="39"/>
      <c r="K263" s="39"/>
      <c r="L263" s="40"/>
      <c r="M263" s="182"/>
      <c r="N263" s="183"/>
      <c r="O263" s="73"/>
      <c r="P263" s="73"/>
      <c r="Q263" s="73"/>
      <c r="R263" s="73"/>
      <c r="S263" s="73"/>
      <c r="T263" s="74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20" t="s">
        <v>160</v>
      </c>
      <c r="AU263" s="20" t="s">
        <v>156</v>
      </c>
    </row>
    <row r="264" s="2" customFormat="1" ht="24.15" customHeight="1">
      <c r="A264" s="39"/>
      <c r="B264" s="165"/>
      <c r="C264" s="166" t="s">
        <v>344</v>
      </c>
      <c r="D264" s="166" t="s">
        <v>150</v>
      </c>
      <c r="E264" s="167" t="s">
        <v>345</v>
      </c>
      <c r="F264" s="168" t="s">
        <v>346</v>
      </c>
      <c r="G264" s="169" t="s">
        <v>340</v>
      </c>
      <c r="H264" s="170">
        <v>590.16399999999999</v>
      </c>
      <c r="I264" s="171"/>
      <c r="J264" s="172">
        <f>ROUND(I264*H264,2)</f>
        <v>0</v>
      </c>
      <c r="K264" s="168" t="s">
        <v>154</v>
      </c>
      <c r="L264" s="40"/>
      <c r="M264" s="173" t="s">
        <v>3</v>
      </c>
      <c r="N264" s="174" t="s">
        <v>48</v>
      </c>
      <c r="O264" s="73"/>
      <c r="P264" s="175">
        <f>O264*H264</f>
        <v>0</v>
      </c>
      <c r="Q264" s="175">
        <v>0</v>
      </c>
      <c r="R264" s="175">
        <f>Q264*H264</f>
        <v>0</v>
      </c>
      <c r="S264" s="175">
        <v>0</v>
      </c>
      <c r="T264" s="176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177" t="s">
        <v>155</v>
      </c>
      <c r="AT264" s="177" t="s">
        <v>150</v>
      </c>
      <c r="AU264" s="177" t="s">
        <v>156</v>
      </c>
      <c r="AY264" s="20" t="s">
        <v>148</v>
      </c>
      <c r="BE264" s="178">
        <f>IF(N264="základní",J264,0)</f>
        <v>0</v>
      </c>
      <c r="BF264" s="178">
        <f>IF(N264="snížená",J264,0)</f>
        <v>0</v>
      </c>
      <c r="BG264" s="178">
        <f>IF(N264="zákl. přenesená",J264,0)</f>
        <v>0</v>
      </c>
      <c r="BH264" s="178">
        <f>IF(N264="sníž. přenesená",J264,0)</f>
        <v>0</v>
      </c>
      <c r="BI264" s="178">
        <f>IF(N264="nulová",J264,0)</f>
        <v>0</v>
      </c>
      <c r="BJ264" s="20" t="s">
        <v>156</v>
      </c>
      <c r="BK264" s="178">
        <f>ROUND(I264*H264,2)</f>
        <v>0</v>
      </c>
      <c r="BL264" s="20" t="s">
        <v>155</v>
      </c>
      <c r="BM264" s="177" t="s">
        <v>347</v>
      </c>
    </row>
    <row r="265" s="2" customFormat="1">
      <c r="A265" s="39"/>
      <c r="B265" s="40"/>
      <c r="C265" s="39"/>
      <c r="D265" s="179" t="s">
        <v>158</v>
      </c>
      <c r="E265" s="39"/>
      <c r="F265" s="180" t="s">
        <v>348</v>
      </c>
      <c r="G265" s="39"/>
      <c r="H265" s="39"/>
      <c r="I265" s="181"/>
      <c r="J265" s="39"/>
      <c r="K265" s="39"/>
      <c r="L265" s="40"/>
      <c r="M265" s="182"/>
      <c r="N265" s="183"/>
      <c r="O265" s="73"/>
      <c r="P265" s="73"/>
      <c r="Q265" s="73"/>
      <c r="R265" s="73"/>
      <c r="S265" s="73"/>
      <c r="T265" s="74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20" t="s">
        <v>158</v>
      </c>
      <c r="AU265" s="20" t="s">
        <v>156</v>
      </c>
    </row>
    <row r="266" s="2" customFormat="1">
      <c r="A266" s="39"/>
      <c r="B266" s="40"/>
      <c r="C266" s="39"/>
      <c r="D266" s="184" t="s">
        <v>160</v>
      </c>
      <c r="E266" s="39"/>
      <c r="F266" s="185" t="s">
        <v>349</v>
      </c>
      <c r="G266" s="39"/>
      <c r="H266" s="39"/>
      <c r="I266" s="181"/>
      <c r="J266" s="39"/>
      <c r="K266" s="39"/>
      <c r="L266" s="40"/>
      <c r="M266" s="182"/>
      <c r="N266" s="183"/>
      <c r="O266" s="73"/>
      <c r="P266" s="73"/>
      <c r="Q266" s="73"/>
      <c r="R266" s="73"/>
      <c r="S266" s="73"/>
      <c r="T266" s="74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20" t="s">
        <v>160</v>
      </c>
      <c r="AU266" s="20" t="s">
        <v>156</v>
      </c>
    </row>
    <row r="267" s="2" customFormat="1" ht="24.15" customHeight="1">
      <c r="A267" s="39"/>
      <c r="B267" s="165"/>
      <c r="C267" s="166" t="s">
        <v>350</v>
      </c>
      <c r="D267" s="166" t="s">
        <v>150</v>
      </c>
      <c r="E267" s="167" t="s">
        <v>351</v>
      </c>
      <c r="F267" s="168" t="s">
        <v>352</v>
      </c>
      <c r="G267" s="169" t="s">
        <v>340</v>
      </c>
      <c r="H267" s="170">
        <v>8262.2960000000003</v>
      </c>
      <c r="I267" s="171"/>
      <c r="J267" s="172">
        <f>ROUND(I267*H267,2)</f>
        <v>0</v>
      </c>
      <c r="K267" s="168" t="s">
        <v>154</v>
      </c>
      <c r="L267" s="40"/>
      <c r="M267" s="173" t="s">
        <v>3</v>
      </c>
      <c r="N267" s="174" t="s">
        <v>48</v>
      </c>
      <c r="O267" s="73"/>
      <c r="P267" s="175">
        <f>O267*H267</f>
        <v>0</v>
      </c>
      <c r="Q267" s="175">
        <v>0</v>
      </c>
      <c r="R267" s="175">
        <f>Q267*H267</f>
        <v>0</v>
      </c>
      <c r="S267" s="175">
        <v>0</v>
      </c>
      <c r="T267" s="176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177" t="s">
        <v>155</v>
      </c>
      <c r="AT267" s="177" t="s">
        <v>150</v>
      </c>
      <c r="AU267" s="177" t="s">
        <v>156</v>
      </c>
      <c r="AY267" s="20" t="s">
        <v>148</v>
      </c>
      <c r="BE267" s="178">
        <f>IF(N267="základní",J267,0)</f>
        <v>0</v>
      </c>
      <c r="BF267" s="178">
        <f>IF(N267="snížená",J267,0)</f>
        <v>0</v>
      </c>
      <c r="BG267" s="178">
        <f>IF(N267="zákl. přenesená",J267,0)</f>
        <v>0</v>
      </c>
      <c r="BH267" s="178">
        <f>IF(N267="sníž. přenesená",J267,0)</f>
        <v>0</v>
      </c>
      <c r="BI267" s="178">
        <f>IF(N267="nulová",J267,0)</f>
        <v>0</v>
      </c>
      <c r="BJ267" s="20" t="s">
        <v>156</v>
      </c>
      <c r="BK267" s="178">
        <f>ROUND(I267*H267,2)</f>
        <v>0</v>
      </c>
      <c r="BL267" s="20" t="s">
        <v>155</v>
      </c>
      <c r="BM267" s="177" t="s">
        <v>353</v>
      </c>
    </row>
    <row r="268" s="2" customFormat="1">
      <c r="A268" s="39"/>
      <c r="B268" s="40"/>
      <c r="C268" s="39"/>
      <c r="D268" s="179" t="s">
        <v>158</v>
      </c>
      <c r="E268" s="39"/>
      <c r="F268" s="180" t="s">
        <v>354</v>
      </c>
      <c r="G268" s="39"/>
      <c r="H268" s="39"/>
      <c r="I268" s="181"/>
      <c r="J268" s="39"/>
      <c r="K268" s="39"/>
      <c r="L268" s="40"/>
      <c r="M268" s="182"/>
      <c r="N268" s="183"/>
      <c r="O268" s="73"/>
      <c r="P268" s="73"/>
      <c r="Q268" s="73"/>
      <c r="R268" s="73"/>
      <c r="S268" s="73"/>
      <c r="T268" s="74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20" t="s">
        <v>158</v>
      </c>
      <c r="AU268" s="20" t="s">
        <v>156</v>
      </c>
    </row>
    <row r="269" s="2" customFormat="1">
      <c r="A269" s="39"/>
      <c r="B269" s="40"/>
      <c r="C269" s="39"/>
      <c r="D269" s="184" t="s">
        <v>160</v>
      </c>
      <c r="E269" s="39"/>
      <c r="F269" s="185" t="s">
        <v>355</v>
      </c>
      <c r="G269" s="39"/>
      <c r="H269" s="39"/>
      <c r="I269" s="181"/>
      <c r="J269" s="39"/>
      <c r="K269" s="39"/>
      <c r="L269" s="40"/>
      <c r="M269" s="182"/>
      <c r="N269" s="183"/>
      <c r="O269" s="73"/>
      <c r="P269" s="73"/>
      <c r="Q269" s="73"/>
      <c r="R269" s="73"/>
      <c r="S269" s="73"/>
      <c r="T269" s="74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20" t="s">
        <v>160</v>
      </c>
      <c r="AU269" s="20" t="s">
        <v>156</v>
      </c>
    </row>
    <row r="270" s="14" customFormat="1">
      <c r="A270" s="14"/>
      <c r="B270" s="193"/>
      <c r="C270" s="14"/>
      <c r="D270" s="179" t="s">
        <v>162</v>
      </c>
      <c r="E270" s="14"/>
      <c r="F270" s="195" t="s">
        <v>356</v>
      </c>
      <c r="G270" s="14"/>
      <c r="H270" s="196">
        <v>8262.2960000000003</v>
      </c>
      <c r="I270" s="197"/>
      <c r="J270" s="14"/>
      <c r="K270" s="14"/>
      <c r="L270" s="193"/>
      <c r="M270" s="198"/>
      <c r="N270" s="199"/>
      <c r="O270" s="199"/>
      <c r="P270" s="199"/>
      <c r="Q270" s="199"/>
      <c r="R270" s="199"/>
      <c r="S270" s="199"/>
      <c r="T270" s="20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194" t="s">
        <v>162</v>
      </c>
      <c r="AU270" s="194" t="s">
        <v>156</v>
      </c>
      <c r="AV270" s="14" t="s">
        <v>156</v>
      </c>
      <c r="AW270" s="14" t="s">
        <v>4</v>
      </c>
      <c r="AX270" s="14" t="s">
        <v>84</v>
      </c>
      <c r="AY270" s="194" t="s">
        <v>148</v>
      </c>
    </row>
    <row r="271" s="2" customFormat="1" ht="44.25" customHeight="1">
      <c r="A271" s="39"/>
      <c r="B271" s="165"/>
      <c r="C271" s="166" t="s">
        <v>357</v>
      </c>
      <c r="D271" s="166" t="s">
        <v>150</v>
      </c>
      <c r="E271" s="167" t="s">
        <v>358</v>
      </c>
      <c r="F271" s="168" t="s">
        <v>359</v>
      </c>
      <c r="G271" s="169" t="s">
        <v>340</v>
      </c>
      <c r="H271" s="170">
        <v>590.16399999999999</v>
      </c>
      <c r="I271" s="171"/>
      <c r="J271" s="172">
        <f>ROUND(I271*H271,2)</f>
        <v>0</v>
      </c>
      <c r="K271" s="168" t="s">
        <v>154</v>
      </c>
      <c r="L271" s="40"/>
      <c r="M271" s="173" t="s">
        <v>3</v>
      </c>
      <c r="N271" s="174" t="s">
        <v>48</v>
      </c>
      <c r="O271" s="73"/>
      <c r="P271" s="175">
        <f>O271*H271</f>
        <v>0</v>
      </c>
      <c r="Q271" s="175">
        <v>0</v>
      </c>
      <c r="R271" s="175">
        <f>Q271*H271</f>
        <v>0</v>
      </c>
      <c r="S271" s="175">
        <v>0</v>
      </c>
      <c r="T271" s="176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177" t="s">
        <v>155</v>
      </c>
      <c r="AT271" s="177" t="s">
        <v>150</v>
      </c>
      <c r="AU271" s="177" t="s">
        <v>156</v>
      </c>
      <c r="AY271" s="20" t="s">
        <v>148</v>
      </c>
      <c r="BE271" s="178">
        <f>IF(N271="základní",J271,0)</f>
        <v>0</v>
      </c>
      <c r="BF271" s="178">
        <f>IF(N271="snížená",J271,0)</f>
        <v>0</v>
      </c>
      <c r="BG271" s="178">
        <f>IF(N271="zákl. přenesená",J271,0)</f>
        <v>0</v>
      </c>
      <c r="BH271" s="178">
        <f>IF(N271="sníž. přenesená",J271,0)</f>
        <v>0</v>
      </c>
      <c r="BI271" s="178">
        <f>IF(N271="nulová",J271,0)</f>
        <v>0</v>
      </c>
      <c r="BJ271" s="20" t="s">
        <v>156</v>
      </c>
      <c r="BK271" s="178">
        <f>ROUND(I271*H271,2)</f>
        <v>0</v>
      </c>
      <c r="BL271" s="20" t="s">
        <v>155</v>
      </c>
      <c r="BM271" s="177" t="s">
        <v>360</v>
      </c>
    </row>
    <row r="272" s="2" customFormat="1">
      <c r="A272" s="39"/>
      <c r="B272" s="40"/>
      <c r="C272" s="39"/>
      <c r="D272" s="179" t="s">
        <v>158</v>
      </c>
      <c r="E272" s="39"/>
      <c r="F272" s="180" t="s">
        <v>361</v>
      </c>
      <c r="G272" s="39"/>
      <c r="H272" s="39"/>
      <c r="I272" s="181"/>
      <c r="J272" s="39"/>
      <c r="K272" s="39"/>
      <c r="L272" s="40"/>
      <c r="M272" s="182"/>
      <c r="N272" s="183"/>
      <c r="O272" s="73"/>
      <c r="P272" s="73"/>
      <c r="Q272" s="73"/>
      <c r="R272" s="73"/>
      <c r="S272" s="73"/>
      <c r="T272" s="74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20" t="s">
        <v>158</v>
      </c>
      <c r="AU272" s="20" t="s">
        <v>156</v>
      </c>
    </row>
    <row r="273" s="2" customFormat="1">
      <c r="A273" s="39"/>
      <c r="B273" s="40"/>
      <c r="C273" s="39"/>
      <c r="D273" s="184" t="s">
        <v>160</v>
      </c>
      <c r="E273" s="39"/>
      <c r="F273" s="185" t="s">
        <v>362</v>
      </c>
      <c r="G273" s="39"/>
      <c r="H273" s="39"/>
      <c r="I273" s="181"/>
      <c r="J273" s="39"/>
      <c r="K273" s="39"/>
      <c r="L273" s="40"/>
      <c r="M273" s="182"/>
      <c r="N273" s="183"/>
      <c r="O273" s="73"/>
      <c r="P273" s="73"/>
      <c r="Q273" s="73"/>
      <c r="R273" s="73"/>
      <c r="S273" s="73"/>
      <c r="T273" s="74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20" t="s">
        <v>160</v>
      </c>
      <c r="AU273" s="20" t="s">
        <v>156</v>
      </c>
    </row>
    <row r="274" s="12" customFormat="1" ht="25.92" customHeight="1">
      <c r="A274" s="12"/>
      <c r="B274" s="152"/>
      <c r="C274" s="12"/>
      <c r="D274" s="153" t="s">
        <v>75</v>
      </c>
      <c r="E274" s="154" t="s">
        <v>363</v>
      </c>
      <c r="F274" s="154" t="s">
        <v>364</v>
      </c>
      <c r="G274" s="12"/>
      <c r="H274" s="12"/>
      <c r="I274" s="155"/>
      <c r="J274" s="156">
        <f>BK274</f>
        <v>0</v>
      </c>
      <c r="K274" s="12"/>
      <c r="L274" s="152"/>
      <c r="M274" s="157"/>
      <c r="N274" s="158"/>
      <c r="O274" s="158"/>
      <c r="P274" s="159">
        <f>P275+P279+P299+P311+P356+P398+P412+P418</f>
        <v>0</v>
      </c>
      <c r="Q274" s="158"/>
      <c r="R274" s="159">
        <f>R275+R279+R299+R311+R356+R398+R412+R418</f>
        <v>0</v>
      </c>
      <c r="S274" s="158"/>
      <c r="T274" s="160">
        <f>T275+T279+T299+T311+T356+T398+T412+T418</f>
        <v>25.168587999999996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153" t="s">
        <v>156</v>
      </c>
      <c r="AT274" s="161" t="s">
        <v>75</v>
      </c>
      <c r="AU274" s="161" t="s">
        <v>76</v>
      </c>
      <c r="AY274" s="153" t="s">
        <v>148</v>
      </c>
      <c r="BK274" s="162">
        <f>BK275+BK279+BK299+BK311+BK356+BK398+BK412+BK418</f>
        <v>0</v>
      </c>
    </row>
    <row r="275" s="12" customFormat="1" ht="22.8" customHeight="1">
      <c r="A275" s="12"/>
      <c r="B275" s="152"/>
      <c r="C275" s="12"/>
      <c r="D275" s="153" t="s">
        <v>75</v>
      </c>
      <c r="E275" s="163" t="s">
        <v>365</v>
      </c>
      <c r="F275" s="163" t="s">
        <v>366</v>
      </c>
      <c r="G275" s="12"/>
      <c r="H275" s="12"/>
      <c r="I275" s="155"/>
      <c r="J275" s="164">
        <f>BK275</f>
        <v>0</v>
      </c>
      <c r="K275" s="12"/>
      <c r="L275" s="152"/>
      <c r="M275" s="157"/>
      <c r="N275" s="158"/>
      <c r="O275" s="158"/>
      <c r="P275" s="159">
        <f>SUM(P276:P278)</f>
        <v>0</v>
      </c>
      <c r="Q275" s="158"/>
      <c r="R275" s="159">
        <f>SUM(R276:R278)</f>
        <v>0</v>
      </c>
      <c r="S275" s="158"/>
      <c r="T275" s="160">
        <f>SUM(T276:T278)</f>
        <v>0.0011999999999999999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153" t="s">
        <v>156</v>
      </c>
      <c r="AT275" s="161" t="s">
        <v>75</v>
      </c>
      <c r="AU275" s="161" t="s">
        <v>84</v>
      </c>
      <c r="AY275" s="153" t="s">
        <v>148</v>
      </c>
      <c r="BK275" s="162">
        <f>SUM(BK276:BK278)</f>
        <v>0</v>
      </c>
    </row>
    <row r="276" s="2" customFormat="1" ht="21.75" customHeight="1">
      <c r="A276" s="39"/>
      <c r="B276" s="165"/>
      <c r="C276" s="166" t="s">
        <v>15</v>
      </c>
      <c r="D276" s="166" t="s">
        <v>150</v>
      </c>
      <c r="E276" s="167" t="s">
        <v>367</v>
      </c>
      <c r="F276" s="168" t="s">
        <v>368</v>
      </c>
      <c r="G276" s="169" t="s">
        <v>369</v>
      </c>
      <c r="H276" s="170">
        <v>4</v>
      </c>
      <c r="I276" s="171"/>
      <c r="J276" s="172">
        <f>ROUND(I276*H276,2)</f>
        <v>0</v>
      </c>
      <c r="K276" s="168" t="s">
        <v>154</v>
      </c>
      <c r="L276" s="40"/>
      <c r="M276" s="173" t="s">
        <v>3</v>
      </c>
      <c r="N276" s="174" t="s">
        <v>48</v>
      </c>
      <c r="O276" s="73"/>
      <c r="P276" s="175">
        <f>O276*H276</f>
        <v>0</v>
      </c>
      <c r="Q276" s="175">
        <v>0</v>
      </c>
      <c r="R276" s="175">
        <f>Q276*H276</f>
        <v>0</v>
      </c>
      <c r="S276" s="175">
        <v>0.00029999999999999997</v>
      </c>
      <c r="T276" s="176">
        <f>S276*H276</f>
        <v>0.0011999999999999999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177" t="s">
        <v>282</v>
      </c>
      <c r="AT276" s="177" t="s">
        <v>150</v>
      </c>
      <c r="AU276" s="177" t="s">
        <v>156</v>
      </c>
      <c r="AY276" s="20" t="s">
        <v>148</v>
      </c>
      <c r="BE276" s="178">
        <f>IF(N276="základní",J276,0)</f>
        <v>0</v>
      </c>
      <c r="BF276" s="178">
        <f>IF(N276="snížená",J276,0)</f>
        <v>0</v>
      </c>
      <c r="BG276" s="178">
        <f>IF(N276="zákl. přenesená",J276,0)</f>
        <v>0</v>
      </c>
      <c r="BH276" s="178">
        <f>IF(N276="sníž. přenesená",J276,0)</f>
        <v>0</v>
      </c>
      <c r="BI276" s="178">
        <f>IF(N276="nulová",J276,0)</f>
        <v>0</v>
      </c>
      <c r="BJ276" s="20" t="s">
        <v>156</v>
      </c>
      <c r="BK276" s="178">
        <f>ROUND(I276*H276,2)</f>
        <v>0</v>
      </c>
      <c r="BL276" s="20" t="s">
        <v>282</v>
      </c>
      <c r="BM276" s="177" t="s">
        <v>370</v>
      </c>
    </row>
    <row r="277" s="2" customFormat="1">
      <c r="A277" s="39"/>
      <c r="B277" s="40"/>
      <c r="C277" s="39"/>
      <c r="D277" s="179" t="s">
        <v>158</v>
      </c>
      <c r="E277" s="39"/>
      <c r="F277" s="180" t="s">
        <v>371</v>
      </c>
      <c r="G277" s="39"/>
      <c r="H277" s="39"/>
      <c r="I277" s="181"/>
      <c r="J277" s="39"/>
      <c r="K277" s="39"/>
      <c r="L277" s="40"/>
      <c r="M277" s="182"/>
      <c r="N277" s="183"/>
      <c r="O277" s="73"/>
      <c r="P277" s="73"/>
      <c r="Q277" s="73"/>
      <c r="R277" s="73"/>
      <c r="S277" s="73"/>
      <c r="T277" s="74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20" t="s">
        <v>158</v>
      </c>
      <c r="AU277" s="20" t="s">
        <v>156</v>
      </c>
    </row>
    <row r="278" s="2" customFormat="1">
      <c r="A278" s="39"/>
      <c r="B278" s="40"/>
      <c r="C278" s="39"/>
      <c r="D278" s="184" t="s">
        <v>160</v>
      </c>
      <c r="E278" s="39"/>
      <c r="F278" s="185" t="s">
        <v>372</v>
      </c>
      <c r="G278" s="39"/>
      <c r="H278" s="39"/>
      <c r="I278" s="181"/>
      <c r="J278" s="39"/>
      <c r="K278" s="39"/>
      <c r="L278" s="40"/>
      <c r="M278" s="182"/>
      <c r="N278" s="183"/>
      <c r="O278" s="73"/>
      <c r="P278" s="73"/>
      <c r="Q278" s="73"/>
      <c r="R278" s="73"/>
      <c r="S278" s="73"/>
      <c r="T278" s="74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20" t="s">
        <v>160</v>
      </c>
      <c r="AU278" s="20" t="s">
        <v>156</v>
      </c>
    </row>
    <row r="279" s="12" customFormat="1" ht="22.8" customHeight="1">
      <c r="A279" s="12"/>
      <c r="B279" s="152"/>
      <c r="C279" s="12"/>
      <c r="D279" s="153" t="s">
        <v>75</v>
      </c>
      <c r="E279" s="163" t="s">
        <v>373</v>
      </c>
      <c r="F279" s="163" t="s">
        <v>374</v>
      </c>
      <c r="G279" s="12"/>
      <c r="H279" s="12"/>
      <c r="I279" s="155"/>
      <c r="J279" s="164">
        <f>BK279</f>
        <v>0</v>
      </c>
      <c r="K279" s="12"/>
      <c r="L279" s="152"/>
      <c r="M279" s="157"/>
      <c r="N279" s="158"/>
      <c r="O279" s="158"/>
      <c r="P279" s="159">
        <f>SUM(P280:P298)</f>
        <v>0</v>
      </c>
      <c r="Q279" s="158"/>
      <c r="R279" s="159">
        <f>SUM(R280:R298)</f>
        <v>0</v>
      </c>
      <c r="S279" s="158"/>
      <c r="T279" s="160">
        <f>SUM(T280:T298)</f>
        <v>1.9245600000000001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153" t="s">
        <v>156</v>
      </c>
      <c r="AT279" s="161" t="s">
        <v>75</v>
      </c>
      <c r="AU279" s="161" t="s">
        <v>84</v>
      </c>
      <c r="AY279" s="153" t="s">
        <v>148</v>
      </c>
      <c r="BK279" s="162">
        <f>SUM(BK280:BK298)</f>
        <v>0</v>
      </c>
    </row>
    <row r="280" s="2" customFormat="1" ht="16.5" customHeight="1">
      <c r="A280" s="39"/>
      <c r="B280" s="165"/>
      <c r="C280" s="166" t="s">
        <v>375</v>
      </c>
      <c r="D280" s="166" t="s">
        <v>150</v>
      </c>
      <c r="E280" s="167" t="s">
        <v>376</v>
      </c>
      <c r="F280" s="168" t="s">
        <v>377</v>
      </c>
      <c r="G280" s="169" t="s">
        <v>378</v>
      </c>
      <c r="H280" s="170">
        <v>8</v>
      </c>
      <c r="I280" s="171"/>
      <c r="J280" s="172">
        <f>ROUND(I280*H280,2)</f>
        <v>0</v>
      </c>
      <c r="K280" s="168" t="s">
        <v>154</v>
      </c>
      <c r="L280" s="40"/>
      <c r="M280" s="173" t="s">
        <v>3</v>
      </c>
      <c r="N280" s="174" t="s">
        <v>48</v>
      </c>
      <c r="O280" s="73"/>
      <c r="P280" s="175">
        <f>O280*H280</f>
        <v>0</v>
      </c>
      <c r="Q280" s="175">
        <v>0</v>
      </c>
      <c r="R280" s="175">
        <f>Q280*H280</f>
        <v>0</v>
      </c>
      <c r="S280" s="175">
        <v>0.01933</v>
      </c>
      <c r="T280" s="176">
        <f>S280*H280</f>
        <v>0.15464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177" t="s">
        <v>282</v>
      </c>
      <c r="AT280" s="177" t="s">
        <v>150</v>
      </c>
      <c r="AU280" s="177" t="s">
        <v>156</v>
      </c>
      <c r="AY280" s="20" t="s">
        <v>148</v>
      </c>
      <c r="BE280" s="178">
        <f>IF(N280="základní",J280,0)</f>
        <v>0</v>
      </c>
      <c r="BF280" s="178">
        <f>IF(N280="snížená",J280,0)</f>
        <v>0</v>
      </c>
      <c r="BG280" s="178">
        <f>IF(N280="zákl. přenesená",J280,0)</f>
        <v>0</v>
      </c>
      <c r="BH280" s="178">
        <f>IF(N280="sníž. přenesená",J280,0)</f>
        <v>0</v>
      </c>
      <c r="BI280" s="178">
        <f>IF(N280="nulová",J280,0)</f>
        <v>0</v>
      </c>
      <c r="BJ280" s="20" t="s">
        <v>156</v>
      </c>
      <c r="BK280" s="178">
        <f>ROUND(I280*H280,2)</f>
        <v>0</v>
      </c>
      <c r="BL280" s="20" t="s">
        <v>282</v>
      </c>
      <c r="BM280" s="177" t="s">
        <v>379</v>
      </c>
    </row>
    <row r="281" s="2" customFormat="1">
      <c r="A281" s="39"/>
      <c r="B281" s="40"/>
      <c r="C281" s="39"/>
      <c r="D281" s="179" t="s">
        <v>158</v>
      </c>
      <c r="E281" s="39"/>
      <c r="F281" s="180" t="s">
        <v>380</v>
      </c>
      <c r="G281" s="39"/>
      <c r="H281" s="39"/>
      <c r="I281" s="181"/>
      <c r="J281" s="39"/>
      <c r="K281" s="39"/>
      <c r="L281" s="40"/>
      <c r="M281" s="182"/>
      <c r="N281" s="183"/>
      <c r="O281" s="73"/>
      <c r="P281" s="73"/>
      <c r="Q281" s="73"/>
      <c r="R281" s="73"/>
      <c r="S281" s="73"/>
      <c r="T281" s="74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20" t="s">
        <v>158</v>
      </c>
      <c r="AU281" s="20" t="s">
        <v>156</v>
      </c>
    </row>
    <row r="282" s="2" customFormat="1">
      <c r="A282" s="39"/>
      <c r="B282" s="40"/>
      <c r="C282" s="39"/>
      <c r="D282" s="184" t="s">
        <v>160</v>
      </c>
      <c r="E282" s="39"/>
      <c r="F282" s="185" t="s">
        <v>381</v>
      </c>
      <c r="G282" s="39"/>
      <c r="H282" s="39"/>
      <c r="I282" s="181"/>
      <c r="J282" s="39"/>
      <c r="K282" s="39"/>
      <c r="L282" s="40"/>
      <c r="M282" s="182"/>
      <c r="N282" s="183"/>
      <c r="O282" s="73"/>
      <c r="P282" s="73"/>
      <c r="Q282" s="73"/>
      <c r="R282" s="73"/>
      <c r="S282" s="73"/>
      <c r="T282" s="74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20" t="s">
        <v>160</v>
      </c>
      <c r="AU282" s="20" t="s">
        <v>156</v>
      </c>
    </row>
    <row r="283" s="2" customFormat="1" ht="16.5" customHeight="1">
      <c r="A283" s="39"/>
      <c r="B283" s="165"/>
      <c r="C283" s="166" t="s">
        <v>382</v>
      </c>
      <c r="D283" s="166" t="s">
        <v>150</v>
      </c>
      <c r="E283" s="167" t="s">
        <v>383</v>
      </c>
      <c r="F283" s="168" t="s">
        <v>384</v>
      </c>
      <c r="G283" s="169" t="s">
        <v>378</v>
      </c>
      <c r="H283" s="170">
        <v>8</v>
      </c>
      <c r="I283" s="171"/>
      <c r="J283" s="172">
        <f>ROUND(I283*H283,2)</f>
        <v>0</v>
      </c>
      <c r="K283" s="168" t="s">
        <v>154</v>
      </c>
      <c r="L283" s="40"/>
      <c r="M283" s="173" t="s">
        <v>3</v>
      </c>
      <c r="N283" s="174" t="s">
        <v>48</v>
      </c>
      <c r="O283" s="73"/>
      <c r="P283" s="175">
        <f>O283*H283</f>
        <v>0</v>
      </c>
      <c r="Q283" s="175">
        <v>0</v>
      </c>
      <c r="R283" s="175">
        <f>Q283*H283</f>
        <v>0</v>
      </c>
      <c r="S283" s="175">
        <v>0.019460000000000002</v>
      </c>
      <c r="T283" s="176">
        <f>S283*H283</f>
        <v>0.15568000000000001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177" t="s">
        <v>282</v>
      </c>
      <c r="AT283" s="177" t="s">
        <v>150</v>
      </c>
      <c r="AU283" s="177" t="s">
        <v>156</v>
      </c>
      <c r="AY283" s="20" t="s">
        <v>148</v>
      </c>
      <c r="BE283" s="178">
        <f>IF(N283="základní",J283,0)</f>
        <v>0</v>
      </c>
      <c r="BF283" s="178">
        <f>IF(N283="snížená",J283,0)</f>
        <v>0</v>
      </c>
      <c r="BG283" s="178">
        <f>IF(N283="zákl. přenesená",J283,0)</f>
        <v>0</v>
      </c>
      <c r="BH283" s="178">
        <f>IF(N283="sníž. přenesená",J283,0)</f>
        <v>0</v>
      </c>
      <c r="BI283" s="178">
        <f>IF(N283="nulová",J283,0)</f>
        <v>0</v>
      </c>
      <c r="BJ283" s="20" t="s">
        <v>156</v>
      </c>
      <c r="BK283" s="178">
        <f>ROUND(I283*H283,2)</f>
        <v>0</v>
      </c>
      <c r="BL283" s="20" t="s">
        <v>282</v>
      </c>
      <c r="BM283" s="177" t="s">
        <v>385</v>
      </c>
    </row>
    <row r="284" s="2" customFormat="1">
      <c r="A284" s="39"/>
      <c r="B284" s="40"/>
      <c r="C284" s="39"/>
      <c r="D284" s="179" t="s">
        <v>158</v>
      </c>
      <c r="E284" s="39"/>
      <c r="F284" s="180" t="s">
        <v>386</v>
      </c>
      <c r="G284" s="39"/>
      <c r="H284" s="39"/>
      <c r="I284" s="181"/>
      <c r="J284" s="39"/>
      <c r="K284" s="39"/>
      <c r="L284" s="40"/>
      <c r="M284" s="182"/>
      <c r="N284" s="183"/>
      <c r="O284" s="73"/>
      <c r="P284" s="73"/>
      <c r="Q284" s="73"/>
      <c r="R284" s="73"/>
      <c r="S284" s="73"/>
      <c r="T284" s="74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20" t="s">
        <v>158</v>
      </c>
      <c r="AU284" s="20" t="s">
        <v>156</v>
      </c>
    </row>
    <row r="285" s="2" customFormat="1">
      <c r="A285" s="39"/>
      <c r="B285" s="40"/>
      <c r="C285" s="39"/>
      <c r="D285" s="184" t="s">
        <v>160</v>
      </c>
      <c r="E285" s="39"/>
      <c r="F285" s="185" t="s">
        <v>387</v>
      </c>
      <c r="G285" s="39"/>
      <c r="H285" s="39"/>
      <c r="I285" s="181"/>
      <c r="J285" s="39"/>
      <c r="K285" s="39"/>
      <c r="L285" s="40"/>
      <c r="M285" s="182"/>
      <c r="N285" s="183"/>
      <c r="O285" s="73"/>
      <c r="P285" s="73"/>
      <c r="Q285" s="73"/>
      <c r="R285" s="73"/>
      <c r="S285" s="73"/>
      <c r="T285" s="74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20" t="s">
        <v>160</v>
      </c>
      <c r="AU285" s="20" t="s">
        <v>156</v>
      </c>
    </row>
    <row r="286" s="2" customFormat="1" ht="16.5" customHeight="1">
      <c r="A286" s="39"/>
      <c r="B286" s="165"/>
      <c r="C286" s="166" t="s">
        <v>388</v>
      </c>
      <c r="D286" s="166" t="s">
        <v>150</v>
      </c>
      <c r="E286" s="167" t="s">
        <v>389</v>
      </c>
      <c r="F286" s="168" t="s">
        <v>390</v>
      </c>
      <c r="G286" s="169" t="s">
        <v>378</v>
      </c>
      <c r="H286" s="170">
        <v>8</v>
      </c>
      <c r="I286" s="171"/>
      <c r="J286" s="172">
        <f>ROUND(I286*H286,2)</f>
        <v>0</v>
      </c>
      <c r="K286" s="168" t="s">
        <v>154</v>
      </c>
      <c r="L286" s="40"/>
      <c r="M286" s="173" t="s">
        <v>3</v>
      </c>
      <c r="N286" s="174" t="s">
        <v>48</v>
      </c>
      <c r="O286" s="73"/>
      <c r="P286" s="175">
        <f>O286*H286</f>
        <v>0</v>
      </c>
      <c r="Q286" s="175">
        <v>0</v>
      </c>
      <c r="R286" s="175">
        <f>Q286*H286</f>
        <v>0</v>
      </c>
      <c r="S286" s="175">
        <v>0.032899999999999999</v>
      </c>
      <c r="T286" s="176">
        <f>S286*H286</f>
        <v>0.26319999999999999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177" t="s">
        <v>282</v>
      </c>
      <c r="AT286" s="177" t="s">
        <v>150</v>
      </c>
      <c r="AU286" s="177" t="s">
        <v>156</v>
      </c>
      <c r="AY286" s="20" t="s">
        <v>148</v>
      </c>
      <c r="BE286" s="178">
        <f>IF(N286="základní",J286,0)</f>
        <v>0</v>
      </c>
      <c r="BF286" s="178">
        <f>IF(N286="snížená",J286,0)</f>
        <v>0</v>
      </c>
      <c r="BG286" s="178">
        <f>IF(N286="zákl. přenesená",J286,0)</f>
        <v>0</v>
      </c>
      <c r="BH286" s="178">
        <f>IF(N286="sníž. přenesená",J286,0)</f>
        <v>0</v>
      </c>
      <c r="BI286" s="178">
        <f>IF(N286="nulová",J286,0)</f>
        <v>0</v>
      </c>
      <c r="BJ286" s="20" t="s">
        <v>156</v>
      </c>
      <c r="BK286" s="178">
        <f>ROUND(I286*H286,2)</f>
        <v>0</v>
      </c>
      <c r="BL286" s="20" t="s">
        <v>282</v>
      </c>
      <c r="BM286" s="177" t="s">
        <v>391</v>
      </c>
    </row>
    <row r="287" s="2" customFormat="1">
      <c r="A287" s="39"/>
      <c r="B287" s="40"/>
      <c r="C287" s="39"/>
      <c r="D287" s="179" t="s">
        <v>158</v>
      </c>
      <c r="E287" s="39"/>
      <c r="F287" s="180" t="s">
        <v>390</v>
      </c>
      <c r="G287" s="39"/>
      <c r="H287" s="39"/>
      <c r="I287" s="181"/>
      <c r="J287" s="39"/>
      <c r="K287" s="39"/>
      <c r="L287" s="40"/>
      <c r="M287" s="182"/>
      <c r="N287" s="183"/>
      <c r="O287" s="73"/>
      <c r="P287" s="73"/>
      <c r="Q287" s="73"/>
      <c r="R287" s="73"/>
      <c r="S287" s="73"/>
      <c r="T287" s="74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20" t="s">
        <v>158</v>
      </c>
      <c r="AU287" s="20" t="s">
        <v>156</v>
      </c>
    </row>
    <row r="288" s="2" customFormat="1">
      <c r="A288" s="39"/>
      <c r="B288" s="40"/>
      <c r="C288" s="39"/>
      <c r="D288" s="184" t="s">
        <v>160</v>
      </c>
      <c r="E288" s="39"/>
      <c r="F288" s="185" t="s">
        <v>392</v>
      </c>
      <c r="G288" s="39"/>
      <c r="H288" s="39"/>
      <c r="I288" s="181"/>
      <c r="J288" s="39"/>
      <c r="K288" s="39"/>
      <c r="L288" s="40"/>
      <c r="M288" s="182"/>
      <c r="N288" s="183"/>
      <c r="O288" s="73"/>
      <c r="P288" s="73"/>
      <c r="Q288" s="73"/>
      <c r="R288" s="73"/>
      <c r="S288" s="73"/>
      <c r="T288" s="74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20" t="s">
        <v>160</v>
      </c>
      <c r="AU288" s="20" t="s">
        <v>156</v>
      </c>
    </row>
    <row r="289" s="2" customFormat="1" ht="24.15" customHeight="1">
      <c r="A289" s="39"/>
      <c r="B289" s="165"/>
      <c r="C289" s="166" t="s">
        <v>393</v>
      </c>
      <c r="D289" s="166" t="s">
        <v>150</v>
      </c>
      <c r="E289" s="167" t="s">
        <v>394</v>
      </c>
      <c r="F289" s="168" t="s">
        <v>395</v>
      </c>
      <c r="G289" s="169" t="s">
        <v>378</v>
      </c>
      <c r="H289" s="170">
        <v>8</v>
      </c>
      <c r="I289" s="171"/>
      <c r="J289" s="172">
        <f>ROUND(I289*H289,2)</f>
        <v>0</v>
      </c>
      <c r="K289" s="168" t="s">
        <v>154</v>
      </c>
      <c r="L289" s="40"/>
      <c r="M289" s="173" t="s">
        <v>3</v>
      </c>
      <c r="N289" s="174" t="s">
        <v>48</v>
      </c>
      <c r="O289" s="73"/>
      <c r="P289" s="175">
        <f>O289*H289</f>
        <v>0</v>
      </c>
      <c r="Q289" s="175">
        <v>0</v>
      </c>
      <c r="R289" s="175">
        <f>Q289*H289</f>
        <v>0</v>
      </c>
      <c r="S289" s="175">
        <v>0.0091999999999999998</v>
      </c>
      <c r="T289" s="176">
        <f>S289*H289</f>
        <v>0.073599999999999999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177" t="s">
        <v>282</v>
      </c>
      <c r="AT289" s="177" t="s">
        <v>150</v>
      </c>
      <c r="AU289" s="177" t="s">
        <v>156</v>
      </c>
      <c r="AY289" s="20" t="s">
        <v>148</v>
      </c>
      <c r="BE289" s="178">
        <f>IF(N289="základní",J289,0)</f>
        <v>0</v>
      </c>
      <c r="BF289" s="178">
        <f>IF(N289="snížená",J289,0)</f>
        <v>0</v>
      </c>
      <c r="BG289" s="178">
        <f>IF(N289="zákl. přenesená",J289,0)</f>
        <v>0</v>
      </c>
      <c r="BH289" s="178">
        <f>IF(N289="sníž. přenesená",J289,0)</f>
        <v>0</v>
      </c>
      <c r="BI289" s="178">
        <f>IF(N289="nulová",J289,0)</f>
        <v>0</v>
      </c>
      <c r="BJ289" s="20" t="s">
        <v>156</v>
      </c>
      <c r="BK289" s="178">
        <f>ROUND(I289*H289,2)</f>
        <v>0</v>
      </c>
      <c r="BL289" s="20" t="s">
        <v>282</v>
      </c>
      <c r="BM289" s="177" t="s">
        <v>396</v>
      </c>
    </row>
    <row r="290" s="2" customFormat="1">
      <c r="A290" s="39"/>
      <c r="B290" s="40"/>
      <c r="C290" s="39"/>
      <c r="D290" s="179" t="s">
        <v>158</v>
      </c>
      <c r="E290" s="39"/>
      <c r="F290" s="180" t="s">
        <v>397</v>
      </c>
      <c r="G290" s="39"/>
      <c r="H290" s="39"/>
      <c r="I290" s="181"/>
      <c r="J290" s="39"/>
      <c r="K290" s="39"/>
      <c r="L290" s="40"/>
      <c r="M290" s="182"/>
      <c r="N290" s="183"/>
      <c r="O290" s="73"/>
      <c r="P290" s="73"/>
      <c r="Q290" s="73"/>
      <c r="R290" s="73"/>
      <c r="S290" s="73"/>
      <c r="T290" s="74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20" t="s">
        <v>158</v>
      </c>
      <c r="AU290" s="20" t="s">
        <v>156</v>
      </c>
    </row>
    <row r="291" s="2" customFormat="1">
      <c r="A291" s="39"/>
      <c r="B291" s="40"/>
      <c r="C291" s="39"/>
      <c r="D291" s="184" t="s">
        <v>160</v>
      </c>
      <c r="E291" s="39"/>
      <c r="F291" s="185" t="s">
        <v>398</v>
      </c>
      <c r="G291" s="39"/>
      <c r="H291" s="39"/>
      <c r="I291" s="181"/>
      <c r="J291" s="39"/>
      <c r="K291" s="39"/>
      <c r="L291" s="40"/>
      <c r="M291" s="182"/>
      <c r="N291" s="183"/>
      <c r="O291" s="73"/>
      <c r="P291" s="73"/>
      <c r="Q291" s="73"/>
      <c r="R291" s="73"/>
      <c r="S291" s="73"/>
      <c r="T291" s="74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20" t="s">
        <v>160</v>
      </c>
      <c r="AU291" s="20" t="s">
        <v>156</v>
      </c>
    </row>
    <row r="292" s="2" customFormat="1" ht="21.75" customHeight="1">
      <c r="A292" s="39"/>
      <c r="B292" s="165"/>
      <c r="C292" s="166" t="s">
        <v>399</v>
      </c>
      <c r="D292" s="166" t="s">
        <v>150</v>
      </c>
      <c r="E292" s="167" t="s">
        <v>400</v>
      </c>
      <c r="F292" s="168" t="s">
        <v>401</v>
      </c>
      <c r="G292" s="169" t="s">
        <v>378</v>
      </c>
      <c r="H292" s="170">
        <v>8</v>
      </c>
      <c r="I292" s="171"/>
      <c r="J292" s="172">
        <f>ROUND(I292*H292,2)</f>
        <v>0</v>
      </c>
      <c r="K292" s="168" t="s">
        <v>154</v>
      </c>
      <c r="L292" s="40"/>
      <c r="M292" s="173" t="s">
        <v>3</v>
      </c>
      <c r="N292" s="174" t="s">
        <v>48</v>
      </c>
      <c r="O292" s="73"/>
      <c r="P292" s="175">
        <f>O292*H292</f>
        <v>0</v>
      </c>
      <c r="Q292" s="175">
        <v>0</v>
      </c>
      <c r="R292" s="175">
        <f>Q292*H292</f>
        <v>0</v>
      </c>
      <c r="S292" s="175">
        <v>0.155</v>
      </c>
      <c r="T292" s="176">
        <f>S292*H292</f>
        <v>1.24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177" t="s">
        <v>282</v>
      </c>
      <c r="AT292" s="177" t="s">
        <v>150</v>
      </c>
      <c r="AU292" s="177" t="s">
        <v>156</v>
      </c>
      <c r="AY292" s="20" t="s">
        <v>148</v>
      </c>
      <c r="BE292" s="178">
        <f>IF(N292="základní",J292,0)</f>
        <v>0</v>
      </c>
      <c r="BF292" s="178">
        <f>IF(N292="snížená",J292,0)</f>
        <v>0</v>
      </c>
      <c r="BG292" s="178">
        <f>IF(N292="zákl. přenesená",J292,0)</f>
        <v>0</v>
      </c>
      <c r="BH292" s="178">
        <f>IF(N292="sníž. přenesená",J292,0)</f>
        <v>0</v>
      </c>
      <c r="BI292" s="178">
        <f>IF(N292="nulová",J292,0)</f>
        <v>0</v>
      </c>
      <c r="BJ292" s="20" t="s">
        <v>156</v>
      </c>
      <c r="BK292" s="178">
        <f>ROUND(I292*H292,2)</f>
        <v>0</v>
      </c>
      <c r="BL292" s="20" t="s">
        <v>282</v>
      </c>
      <c r="BM292" s="177" t="s">
        <v>402</v>
      </c>
    </row>
    <row r="293" s="2" customFormat="1">
      <c r="A293" s="39"/>
      <c r="B293" s="40"/>
      <c r="C293" s="39"/>
      <c r="D293" s="179" t="s">
        <v>158</v>
      </c>
      <c r="E293" s="39"/>
      <c r="F293" s="180" t="s">
        <v>403</v>
      </c>
      <c r="G293" s="39"/>
      <c r="H293" s="39"/>
      <c r="I293" s="181"/>
      <c r="J293" s="39"/>
      <c r="K293" s="39"/>
      <c r="L293" s="40"/>
      <c r="M293" s="182"/>
      <c r="N293" s="183"/>
      <c r="O293" s="73"/>
      <c r="P293" s="73"/>
      <c r="Q293" s="73"/>
      <c r="R293" s="73"/>
      <c r="S293" s="73"/>
      <c r="T293" s="74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20" t="s">
        <v>158</v>
      </c>
      <c r="AU293" s="20" t="s">
        <v>156</v>
      </c>
    </row>
    <row r="294" s="2" customFormat="1">
      <c r="A294" s="39"/>
      <c r="B294" s="40"/>
      <c r="C294" s="39"/>
      <c r="D294" s="184" t="s">
        <v>160</v>
      </c>
      <c r="E294" s="39"/>
      <c r="F294" s="185" t="s">
        <v>404</v>
      </c>
      <c r="G294" s="39"/>
      <c r="H294" s="39"/>
      <c r="I294" s="181"/>
      <c r="J294" s="39"/>
      <c r="K294" s="39"/>
      <c r="L294" s="40"/>
      <c r="M294" s="182"/>
      <c r="N294" s="183"/>
      <c r="O294" s="73"/>
      <c r="P294" s="73"/>
      <c r="Q294" s="73"/>
      <c r="R294" s="73"/>
      <c r="S294" s="73"/>
      <c r="T294" s="74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20" t="s">
        <v>160</v>
      </c>
      <c r="AU294" s="20" t="s">
        <v>156</v>
      </c>
    </row>
    <row r="295" s="2" customFormat="1" ht="16.5" customHeight="1">
      <c r="A295" s="39"/>
      <c r="B295" s="165"/>
      <c r="C295" s="166" t="s">
        <v>405</v>
      </c>
      <c r="D295" s="166" t="s">
        <v>150</v>
      </c>
      <c r="E295" s="167" t="s">
        <v>406</v>
      </c>
      <c r="F295" s="168" t="s">
        <v>407</v>
      </c>
      <c r="G295" s="169" t="s">
        <v>378</v>
      </c>
      <c r="H295" s="170">
        <v>24</v>
      </c>
      <c r="I295" s="171"/>
      <c r="J295" s="172">
        <f>ROUND(I295*H295,2)</f>
        <v>0</v>
      </c>
      <c r="K295" s="168" t="s">
        <v>154</v>
      </c>
      <c r="L295" s="40"/>
      <c r="M295" s="173" t="s">
        <v>3</v>
      </c>
      <c r="N295" s="174" t="s">
        <v>48</v>
      </c>
      <c r="O295" s="73"/>
      <c r="P295" s="175">
        <f>O295*H295</f>
        <v>0</v>
      </c>
      <c r="Q295" s="175">
        <v>0</v>
      </c>
      <c r="R295" s="175">
        <f>Q295*H295</f>
        <v>0</v>
      </c>
      <c r="S295" s="175">
        <v>0.00156</v>
      </c>
      <c r="T295" s="176">
        <f>S295*H295</f>
        <v>0.037440000000000001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177" t="s">
        <v>282</v>
      </c>
      <c r="AT295" s="177" t="s">
        <v>150</v>
      </c>
      <c r="AU295" s="177" t="s">
        <v>156</v>
      </c>
      <c r="AY295" s="20" t="s">
        <v>148</v>
      </c>
      <c r="BE295" s="178">
        <f>IF(N295="základní",J295,0)</f>
        <v>0</v>
      </c>
      <c r="BF295" s="178">
        <f>IF(N295="snížená",J295,0)</f>
        <v>0</v>
      </c>
      <c r="BG295" s="178">
        <f>IF(N295="zákl. přenesená",J295,0)</f>
        <v>0</v>
      </c>
      <c r="BH295" s="178">
        <f>IF(N295="sníž. přenesená",J295,0)</f>
        <v>0</v>
      </c>
      <c r="BI295" s="178">
        <f>IF(N295="nulová",J295,0)</f>
        <v>0</v>
      </c>
      <c r="BJ295" s="20" t="s">
        <v>156</v>
      </c>
      <c r="BK295" s="178">
        <f>ROUND(I295*H295,2)</f>
        <v>0</v>
      </c>
      <c r="BL295" s="20" t="s">
        <v>282</v>
      </c>
      <c r="BM295" s="177" t="s">
        <v>408</v>
      </c>
    </row>
    <row r="296" s="2" customFormat="1">
      <c r="A296" s="39"/>
      <c r="B296" s="40"/>
      <c r="C296" s="39"/>
      <c r="D296" s="179" t="s">
        <v>158</v>
      </c>
      <c r="E296" s="39"/>
      <c r="F296" s="180" t="s">
        <v>409</v>
      </c>
      <c r="G296" s="39"/>
      <c r="H296" s="39"/>
      <c r="I296" s="181"/>
      <c r="J296" s="39"/>
      <c r="K296" s="39"/>
      <c r="L296" s="40"/>
      <c r="M296" s="182"/>
      <c r="N296" s="183"/>
      <c r="O296" s="73"/>
      <c r="P296" s="73"/>
      <c r="Q296" s="73"/>
      <c r="R296" s="73"/>
      <c r="S296" s="73"/>
      <c r="T296" s="74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20" t="s">
        <v>158</v>
      </c>
      <c r="AU296" s="20" t="s">
        <v>156</v>
      </c>
    </row>
    <row r="297" s="2" customFormat="1">
      <c r="A297" s="39"/>
      <c r="B297" s="40"/>
      <c r="C297" s="39"/>
      <c r="D297" s="184" t="s">
        <v>160</v>
      </c>
      <c r="E297" s="39"/>
      <c r="F297" s="185" t="s">
        <v>410</v>
      </c>
      <c r="G297" s="39"/>
      <c r="H297" s="39"/>
      <c r="I297" s="181"/>
      <c r="J297" s="39"/>
      <c r="K297" s="39"/>
      <c r="L297" s="40"/>
      <c r="M297" s="182"/>
      <c r="N297" s="183"/>
      <c r="O297" s="73"/>
      <c r="P297" s="73"/>
      <c r="Q297" s="73"/>
      <c r="R297" s="73"/>
      <c r="S297" s="73"/>
      <c r="T297" s="74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20" t="s">
        <v>160</v>
      </c>
      <c r="AU297" s="20" t="s">
        <v>156</v>
      </c>
    </row>
    <row r="298" s="14" customFormat="1">
      <c r="A298" s="14"/>
      <c r="B298" s="193"/>
      <c r="C298" s="14"/>
      <c r="D298" s="179" t="s">
        <v>162</v>
      </c>
      <c r="E298" s="194" t="s">
        <v>3</v>
      </c>
      <c r="F298" s="195" t="s">
        <v>335</v>
      </c>
      <c r="G298" s="14"/>
      <c r="H298" s="196">
        <v>24</v>
      </c>
      <c r="I298" s="197"/>
      <c r="J298" s="14"/>
      <c r="K298" s="14"/>
      <c r="L298" s="193"/>
      <c r="M298" s="198"/>
      <c r="N298" s="199"/>
      <c r="O298" s="199"/>
      <c r="P298" s="199"/>
      <c r="Q298" s="199"/>
      <c r="R298" s="199"/>
      <c r="S298" s="199"/>
      <c r="T298" s="20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194" t="s">
        <v>162</v>
      </c>
      <c r="AU298" s="194" t="s">
        <v>156</v>
      </c>
      <c r="AV298" s="14" t="s">
        <v>156</v>
      </c>
      <c r="AW298" s="14" t="s">
        <v>37</v>
      </c>
      <c r="AX298" s="14" t="s">
        <v>84</v>
      </c>
      <c r="AY298" s="194" t="s">
        <v>148</v>
      </c>
    </row>
    <row r="299" s="12" customFormat="1" ht="22.8" customHeight="1">
      <c r="A299" s="12"/>
      <c r="B299" s="152"/>
      <c r="C299" s="12"/>
      <c r="D299" s="153" t="s">
        <v>75</v>
      </c>
      <c r="E299" s="163" t="s">
        <v>411</v>
      </c>
      <c r="F299" s="163" t="s">
        <v>412</v>
      </c>
      <c r="G299" s="12"/>
      <c r="H299" s="12"/>
      <c r="I299" s="155"/>
      <c r="J299" s="164">
        <f>BK299</f>
        <v>0</v>
      </c>
      <c r="K299" s="12"/>
      <c r="L299" s="152"/>
      <c r="M299" s="157"/>
      <c r="N299" s="158"/>
      <c r="O299" s="158"/>
      <c r="P299" s="159">
        <f>SUM(P300:P310)</f>
        <v>0</v>
      </c>
      <c r="Q299" s="158"/>
      <c r="R299" s="159">
        <f>SUM(R300:R310)</f>
        <v>0</v>
      </c>
      <c r="S299" s="158"/>
      <c r="T299" s="160">
        <f>SUM(T300:T310)</f>
        <v>0.029030000000000004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153" t="s">
        <v>156</v>
      </c>
      <c r="AT299" s="161" t="s">
        <v>75</v>
      </c>
      <c r="AU299" s="161" t="s">
        <v>84</v>
      </c>
      <c r="AY299" s="153" t="s">
        <v>148</v>
      </c>
      <c r="BK299" s="162">
        <f>SUM(BK300:BK310)</f>
        <v>0</v>
      </c>
    </row>
    <row r="300" s="2" customFormat="1" ht="24.15" customHeight="1">
      <c r="A300" s="39"/>
      <c r="B300" s="165"/>
      <c r="C300" s="166" t="s">
        <v>413</v>
      </c>
      <c r="D300" s="166" t="s">
        <v>150</v>
      </c>
      <c r="E300" s="167" t="s">
        <v>414</v>
      </c>
      <c r="F300" s="168" t="s">
        <v>415</v>
      </c>
      <c r="G300" s="169" t="s">
        <v>276</v>
      </c>
      <c r="H300" s="170">
        <v>27</v>
      </c>
      <c r="I300" s="171"/>
      <c r="J300" s="172">
        <f>ROUND(I300*H300,2)</f>
        <v>0</v>
      </c>
      <c r="K300" s="168" t="s">
        <v>154</v>
      </c>
      <c r="L300" s="40"/>
      <c r="M300" s="173" t="s">
        <v>3</v>
      </c>
      <c r="N300" s="174" t="s">
        <v>48</v>
      </c>
      <c r="O300" s="73"/>
      <c r="P300" s="175">
        <f>O300*H300</f>
        <v>0</v>
      </c>
      <c r="Q300" s="175">
        <v>0</v>
      </c>
      <c r="R300" s="175">
        <f>Q300*H300</f>
        <v>0</v>
      </c>
      <c r="S300" s="175">
        <v>0.00040000000000000002</v>
      </c>
      <c r="T300" s="176">
        <f>S300*H300</f>
        <v>0.010800000000000001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177" t="s">
        <v>282</v>
      </c>
      <c r="AT300" s="177" t="s">
        <v>150</v>
      </c>
      <c r="AU300" s="177" t="s">
        <v>156</v>
      </c>
      <c r="AY300" s="20" t="s">
        <v>148</v>
      </c>
      <c r="BE300" s="178">
        <f>IF(N300="základní",J300,0)</f>
        <v>0</v>
      </c>
      <c r="BF300" s="178">
        <f>IF(N300="snížená",J300,0)</f>
        <v>0</v>
      </c>
      <c r="BG300" s="178">
        <f>IF(N300="zákl. přenesená",J300,0)</f>
        <v>0</v>
      </c>
      <c r="BH300" s="178">
        <f>IF(N300="sníž. přenesená",J300,0)</f>
        <v>0</v>
      </c>
      <c r="BI300" s="178">
        <f>IF(N300="nulová",J300,0)</f>
        <v>0</v>
      </c>
      <c r="BJ300" s="20" t="s">
        <v>156</v>
      </c>
      <c r="BK300" s="178">
        <f>ROUND(I300*H300,2)</f>
        <v>0</v>
      </c>
      <c r="BL300" s="20" t="s">
        <v>282</v>
      </c>
      <c r="BM300" s="177" t="s">
        <v>416</v>
      </c>
    </row>
    <row r="301" s="2" customFormat="1">
      <c r="A301" s="39"/>
      <c r="B301" s="40"/>
      <c r="C301" s="39"/>
      <c r="D301" s="179" t="s">
        <v>158</v>
      </c>
      <c r="E301" s="39"/>
      <c r="F301" s="180" t="s">
        <v>417</v>
      </c>
      <c r="G301" s="39"/>
      <c r="H301" s="39"/>
      <c r="I301" s="181"/>
      <c r="J301" s="39"/>
      <c r="K301" s="39"/>
      <c r="L301" s="40"/>
      <c r="M301" s="182"/>
      <c r="N301" s="183"/>
      <c r="O301" s="73"/>
      <c r="P301" s="73"/>
      <c r="Q301" s="73"/>
      <c r="R301" s="73"/>
      <c r="S301" s="73"/>
      <c r="T301" s="74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20" t="s">
        <v>158</v>
      </c>
      <c r="AU301" s="20" t="s">
        <v>156</v>
      </c>
    </row>
    <row r="302" s="2" customFormat="1">
      <c r="A302" s="39"/>
      <c r="B302" s="40"/>
      <c r="C302" s="39"/>
      <c r="D302" s="184" t="s">
        <v>160</v>
      </c>
      <c r="E302" s="39"/>
      <c r="F302" s="185" t="s">
        <v>418</v>
      </c>
      <c r="G302" s="39"/>
      <c r="H302" s="39"/>
      <c r="I302" s="181"/>
      <c r="J302" s="39"/>
      <c r="K302" s="39"/>
      <c r="L302" s="40"/>
      <c r="M302" s="182"/>
      <c r="N302" s="183"/>
      <c r="O302" s="73"/>
      <c r="P302" s="73"/>
      <c r="Q302" s="73"/>
      <c r="R302" s="73"/>
      <c r="S302" s="73"/>
      <c r="T302" s="74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20" t="s">
        <v>160</v>
      </c>
      <c r="AU302" s="20" t="s">
        <v>156</v>
      </c>
    </row>
    <row r="303" s="14" customFormat="1">
      <c r="A303" s="14"/>
      <c r="B303" s="193"/>
      <c r="C303" s="14"/>
      <c r="D303" s="179" t="s">
        <v>162</v>
      </c>
      <c r="E303" s="194" t="s">
        <v>3</v>
      </c>
      <c r="F303" s="195" t="s">
        <v>419</v>
      </c>
      <c r="G303" s="14"/>
      <c r="H303" s="196">
        <v>27</v>
      </c>
      <c r="I303" s="197"/>
      <c r="J303" s="14"/>
      <c r="K303" s="14"/>
      <c r="L303" s="193"/>
      <c r="M303" s="198"/>
      <c r="N303" s="199"/>
      <c r="O303" s="199"/>
      <c r="P303" s="199"/>
      <c r="Q303" s="199"/>
      <c r="R303" s="199"/>
      <c r="S303" s="199"/>
      <c r="T303" s="20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194" t="s">
        <v>162</v>
      </c>
      <c r="AU303" s="194" t="s">
        <v>156</v>
      </c>
      <c r="AV303" s="14" t="s">
        <v>156</v>
      </c>
      <c r="AW303" s="14" t="s">
        <v>37</v>
      </c>
      <c r="AX303" s="14" t="s">
        <v>84</v>
      </c>
      <c r="AY303" s="194" t="s">
        <v>148</v>
      </c>
    </row>
    <row r="304" s="2" customFormat="1" ht="24.15" customHeight="1">
      <c r="A304" s="39"/>
      <c r="B304" s="165"/>
      <c r="C304" s="166" t="s">
        <v>420</v>
      </c>
      <c r="D304" s="166" t="s">
        <v>150</v>
      </c>
      <c r="E304" s="167" t="s">
        <v>421</v>
      </c>
      <c r="F304" s="168" t="s">
        <v>422</v>
      </c>
      <c r="G304" s="169" t="s">
        <v>276</v>
      </c>
      <c r="H304" s="170">
        <v>29</v>
      </c>
      <c r="I304" s="171"/>
      <c r="J304" s="172">
        <f>ROUND(I304*H304,2)</f>
        <v>0</v>
      </c>
      <c r="K304" s="168" t="s">
        <v>154</v>
      </c>
      <c r="L304" s="40"/>
      <c r="M304" s="173" t="s">
        <v>3</v>
      </c>
      <c r="N304" s="174" t="s">
        <v>48</v>
      </c>
      <c r="O304" s="73"/>
      <c r="P304" s="175">
        <f>O304*H304</f>
        <v>0</v>
      </c>
      <c r="Q304" s="175">
        <v>0</v>
      </c>
      <c r="R304" s="175">
        <f>Q304*H304</f>
        <v>0</v>
      </c>
      <c r="S304" s="175">
        <v>0.00040000000000000002</v>
      </c>
      <c r="T304" s="176">
        <f>S304*H304</f>
        <v>0.011600000000000001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177" t="s">
        <v>282</v>
      </c>
      <c r="AT304" s="177" t="s">
        <v>150</v>
      </c>
      <c r="AU304" s="177" t="s">
        <v>156</v>
      </c>
      <c r="AY304" s="20" t="s">
        <v>148</v>
      </c>
      <c r="BE304" s="178">
        <f>IF(N304="základní",J304,0)</f>
        <v>0</v>
      </c>
      <c r="BF304" s="178">
        <f>IF(N304="snížená",J304,0)</f>
        <v>0</v>
      </c>
      <c r="BG304" s="178">
        <f>IF(N304="zákl. přenesená",J304,0)</f>
        <v>0</v>
      </c>
      <c r="BH304" s="178">
        <f>IF(N304="sníž. přenesená",J304,0)</f>
        <v>0</v>
      </c>
      <c r="BI304" s="178">
        <f>IF(N304="nulová",J304,0)</f>
        <v>0</v>
      </c>
      <c r="BJ304" s="20" t="s">
        <v>156</v>
      </c>
      <c r="BK304" s="178">
        <f>ROUND(I304*H304,2)</f>
        <v>0</v>
      </c>
      <c r="BL304" s="20" t="s">
        <v>282</v>
      </c>
      <c r="BM304" s="177" t="s">
        <v>423</v>
      </c>
    </row>
    <row r="305" s="2" customFormat="1">
      <c r="A305" s="39"/>
      <c r="B305" s="40"/>
      <c r="C305" s="39"/>
      <c r="D305" s="179" t="s">
        <v>158</v>
      </c>
      <c r="E305" s="39"/>
      <c r="F305" s="180" t="s">
        <v>424</v>
      </c>
      <c r="G305" s="39"/>
      <c r="H305" s="39"/>
      <c r="I305" s="181"/>
      <c r="J305" s="39"/>
      <c r="K305" s="39"/>
      <c r="L305" s="40"/>
      <c r="M305" s="182"/>
      <c r="N305" s="183"/>
      <c r="O305" s="73"/>
      <c r="P305" s="73"/>
      <c r="Q305" s="73"/>
      <c r="R305" s="73"/>
      <c r="S305" s="73"/>
      <c r="T305" s="74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20" t="s">
        <v>158</v>
      </c>
      <c r="AU305" s="20" t="s">
        <v>156</v>
      </c>
    </row>
    <row r="306" s="2" customFormat="1">
      <c r="A306" s="39"/>
      <c r="B306" s="40"/>
      <c r="C306" s="39"/>
      <c r="D306" s="184" t="s">
        <v>160</v>
      </c>
      <c r="E306" s="39"/>
      <c r="F306" s="185" t="s">
        <v>425</v>
      </c>
      <c r="G306" s="39"/>
      <c r="H306" s="39"/>
      <c r="I306" s="181"/>
      <c r="J306" s="39"/>
      <c r="K306" s="39"/>
      <c r="L306" s="40"/>
      <c r="M306" s="182"/>
      <c r="N306" s="183"/>
      <c r="O306" s="73"/>
      <c r="P306" s="73"/>
      <c r="Q306" s="73"/>
      <c r="R306" s="73"/>
      <c r="S306" s="73"/>
      <c r="T306" s="74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20" t="s">
        <v>160</v>
      </c>
      <c r="AU306" s="20" t="s">
        <v>156</v>
      </c>
    </row>
    <row r="307" s="14" customFormat="1">
      <c r="A307" s="14"/>
      <c r="B307" s="193"/>
      <c r="C307" s="14"/>
      <c r="D307" s="179" t="s">
        <v>162</v>
      </c>
      <c r="E307" s="194" t="s">
        <v>3</v>
      </c>
      <c r="F307" s="195" t="s">
        <v>426</v>
      </c>
      <c r="G307" s="14"/>
      <c r="H307" s="196">
        <v>29</v>
      </c>
      <c r="I307" s="197"/>
      <c r="J307" s="14"/>
      <c r="K307" s="14"/>
      <c r="L307" s="193"/>
      <c r="M307" s="198"/>
      <c r="N307" s="199"/>
      <c r="O307" s="199"/>
      <c r="P307" s="199"/>
      <c r="Q307" s="199"/>
      <c r="R307" s="199"/>
      <c r="S307" s="199"/>
      <c r="T307" s="20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194" t="s">
        <v>162</v>
      </c>
      <c r="AU307" s="194" t="s">
        <v>156</v>
      </c>
      <c r="AV307" s="14" t="s">
        <v>156</v>
      </c>
      <c r="AW307" s="14" t="s">
        <v>37</v>
      </c>
      <c r="AX307" s="14" t="s">
        <v>84</v>
      </c>
      <c r="AY307" s="194" t="s">
        <v>148</v>
      </c>
    </row>
    <row r="308" s="2" customFormat="1" ht="24.15" customHeight="1">
      <c r="A308" s="39"/>
      <c r="B308" s="165"/>
      <c r="C308" s="166" t="s">
        <v>427</v>
      </c>
      <c r="D308" s="166" t="s">
        <v>150</v>
      </c>
      <c r="E308" s="167" t="s">
        <v>428</v>
      </c>
      <c r="F308" s="168" t="s">
        <v>429</v>
      </c>
      <c r="G308" s="169" t="s">
        <v>369</v>
      </c>
      <c r="H308" s="170">
        <v>3</v>
      </c>
      <c r="I308" s="171"/>
      <c r="J308" s="172">
        <f>ROUND(I308*H308,2)</f>
        <v>0</v>
      </c>
      <c r="K308" s="168" t="s">
        <v>154</v>
      </c>
      <c r="L308" s="40"/>
      <c r="M308" s="173" t="s">
        <v>3</v>
      </c>
      <c r="N308" s="174" t="s">
        <v>48</v>
      </c>
      <c r="O308" s="73"/>
      <c r="P308" s="175">
        <f>O308*H308</f>
        <v>0</v>
      </c>
      <c r="Q308" s="175">
        <v>0</v>
      </c>
      <c r="R308" s="175">
        <f>Q308*H308</f>
        <v>0</v>
      </c>
      <c r="S308" s="175">
        <v>0.0022100000000000002</v>
      </c>
      <c r="T308" s="176">
        <f>S308*H308</f>
        <v>0.0066300000000000005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177" t="s">
        <v>282</v>
      </c>
      <c r="AT308" s="177" t="s">
        <v>150</v>
      </c>
      <c r="AU308" s="177" t="s">
        <v>156</v>
      </c>
      <c r="AY308" s="20" t="s">
        <v>148</v>
      </c>
      <c r="BE308" s="178">
        <f>IF(N308="základní",J308,0)</f>
        <v>0</v>
      </c>
      <c r="BF308" s="178">
        <f>IF(N308="snížená",J308,0)</f>
        <v>0</v>
      </c>
      <c r="BG308" s="178">
        <f>IF(N308="zákl. přenesená",J308,0)</f>
        <v>0</v>
      </c>
      <c r="BH308" s="178">
        <f>IF(N308="sníž. přenesená",J308,0)</f>
        <v>0</v>
      </c>
      <c r="BI308" s="178">
        <f>IF(N308="nulová",J308,0)</f>
        <v>0</v>
      </c>
      <c r="BJ308" s="20" t="s">
        <v>156</v>
      </c>
      <c r="BK308" s="178">
        <f>ROUND(I308*H308,2)</f>
        <v>0</v>
      </c>
      <c r="BL308" s="20" t="s">
        <v>282</v>
      </c>
      <c r="BM308" s="177" t="s">
        <v>430</v>
      </c>
    </row>
    <row r="309" s="2" customFormat="1">
      <c r="A309" s="39"/>
      <c r="B309" s="40"/>
      <c r="C309" s="39"/>
      <c r="D309" s="179" t="s">
        <v>158</v>
      </c>
      <c r="E309" s="39"/>
      <c r="F309" s="180" t="s">
        <v>431</v>
      </c>
      <c r="G309" s="39"/>
      <c r="H309" s="39"/>
      <c r="I309" s="181"/>
      <c r="J309" s="39"/>
      <c r="K309" s="39"/>
      <c r="L309" s="40"/>
      <c r="M309" s="182"/>
      <c r="N309" s="183"/>
      <c r="O309" s="73"/>
      <c r="P309" s="73"/>
      <c r="Q309" s="73"/>
      <c r="R309" s="73"/>
      <c r="S309" s="73"/>
      <c r="T309" s="74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20" t="s">
        <v>158</v>
      </c>
      <c r="AU309" s="20" t="s">
        <v>156</v>
      </c>
    </row>
    <row r="310" s="2" customFormat="1">
      <c r="A310" s="39"/>
      <c r="B310" s="40"/>
      <c r="C310" s="39"/>
      <c r="D310" s="184" t="s">
        <v>160</v>
      </c>
      <c r="E310" s="39"/>
      <c r="F310" s="185" t="s">
        <v>432</v>
      </c>
      <c r="G310" s="39"/>
      <c r="H310" s="39"/>
      <c r="I310" s="181"/>
      <c r="J310" s="39"/>
      <c r="K310" s="39"/>
      <c r="L310" s="40"/>
      <c r="M310" s="182"/>
      <c r="N310" s="183"/>
      <c r="O310" s="73"/>
      <c r="P310" s="73"/>
      <c r="Q310" s="73"/>
      <c r="R310" s="73"/>
      <c r="S310" s="73"/>
      <c r="T310" s="74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20" t="s">
        <v>160</v>
      </c>
      <c r="AU310" s="20" t="s">
        <v>156</v>
      </c>
    </row>
    <row r="311" s="12" customFormat="1" ht="22.8" customHeight="1">
      <c r="A311" s="12"/>
      <c r="B311" s="152"/>
      <c r="C311" s="12"/>
      <c r="D311" s="153" t="s">
        <v>75</v>
      </c>
      <c r="E311" s="163" t="s">
        <v>433</v>
      </c>
      <c r="F311" s="163" t="s">
        <v>434</v>
      </c>
      <c r="G311" s="12"/>
      <c r="H311" s="12"/>
      <c r="I311" s="155"/>
      <c r="J311" s="164">
        <f>BK311</f>
        <v>0</v>
      </c>
      <c r="K311" s="12"/>
      <c r="L311" s="152"/>
      <c r="M311" s="157"/>
      <c r="N311" s="158"/>
      <c r="O311" s="158"/>
      <c r="P311" s="159">
        <f>SUM(P312:P355)</f>
        <v>0</v>
      </c>
      <c r="Q311" s="158"/>
      <c r="R311" s="159">
        <f>SUM(R312:R355)</f>
        <v>0</v>
      </c>
      <c r="S311" s="158"/>
      <c r="T311" s="160">
        <f>SUM(T312:T355)</f>
        <v>17.737999999999996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153" t="s">
        <v>156</v>
      </c>
      <c r="AT311" s="161" t="s">
        <v>75</v>
      </c>
      <c r="AU311" s="161" t="s">
        <v>84</v>
      </c>
      <c r="AY311" s="153" t="s">
        <v>148</v>
      </c>
      <c r="BK311" s="162">
        <f>SUM(BK312:BK355)</f>
        <v>0</v>
      </c>
    </row>
    <row r="312" s="2" customFormat="1" ht="16.5" customHeight="1">
      <c r="A312" s="39"/>
      <c r="B312" s="165"/>
      <c r="C312" s="166" t="s">
        <v>435</v>
      </c>
      <c r="D312" s="166" t="s">
        <v>150</v>
      </c>
      <c r="E312" s="167" t="s">
        <v>436</v>
      </c>
      <c r="F312" s="168" t="s">
        <v>437</v>
      </c>
      <c r="G312" s="169" t="s">
        <v>153</v>
      </c>
      <c r="H312" s="170">
        <v>63</v>
      </c>
      <c r="I312" s="171"/>
      <c r="J312" s="172">
        <f>ROUND(I312*H312,2)</f>
        <v>0</v>
      </c>
      <c r="K312" s="168" t="s">
        <v>154</v>
      </c>
      <c r="L312" s="40"/>
      <c r="M312" s="173" t="s">
        <v>3</v>
      </c>
      <c r="N312" s="174" t="s">
        <v>48</v>
      </c>
      <c r="O312" s="73"/>
      <c r="P312" s="175">
        <f>O312*H312</f>
        <v>0</v>
      </c>
      <c r="Q312" s="175">
        <v>0</v>
      </c>
      <c r="R312" s="175">
        <f>Q312*H312</f>
        <v>0</v>
      </c>
      <c r="S312" s="175">
        <v>0.021999999999999999</v>
      </c>
      <c r="T312" s="176">
        <f>S312*H312</f>
        <v>1.3859999999999999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177" t="s">
        <v>282</v>
      </c>
      <c r="AT312" s="177" t="s">
        <v>150</v>
      </c>
      <c r="AU312" s="177" t="s">
        <v>156</v>
      </c>
      <c r="AY312" s="20" t="s">
        <v>148</v>
      </c>
      <c r="BE312" s="178">
        <f>IF(N312="základní",J312,0)</f>
        <v>0</v>
      </c>
      <c r="BF312" s="178">
        <f>IF(N312="snížená",J312,0)</f>
        <v>0</v>
      </c>
      <c r="BG312" s="178">
        <f>IF(N312="zákl. přenesená",J312,0)</f>
        <v>0</v>
      </c>
      <c r="BH312" s="178">
        <f>IF(N312="sníž. přenesená",J312,0)</f>
        <v>0</v>
      </c>
      <c r="BI312" s="178">
        <f>IF(N312="nulová",J312,0)</f>
        <v>0</v>
      </c>
      <c r="BJ312" s="20" t="s">
        <v>156</v>
      </c>
      <c r="BK312" s="178">
        <f>ROUND(I312*H312,2)</f>
        <v>0</v>
      </c>
      <c r="BL312" s="20" t="s">
        <v>282</v>
      </c>
      <c r="BM312" s="177" t="s">
        <v>438</v>
      </c>
    </row>
    <row r="313" s="2" customFormat="1">
      <c r="A313" s="39"/>
      <c r="B313" s="40"/>
      <c r="C313" s="39"/>
      <c r="D313" s="179" t="s">
        <v>158</v>
      </c>
      <c r="E313" s="39"/>
      <c r="F313" s="180" t="s">
        <v>439</v>
      </c>
      <c r="G313" s="39"/>
      <c r="H313" s="39"/>
      <c r="I313" s="181"/>
      <c r="J313" s="39"/>
      <c r="K313" s="39"/>
      <c r="L313" s="40"/>
      <c r="M313" s="182"/>
      <c r="N313" s="183"/>
      <c r="O313" s="73"/>
      <c r="P313" s="73"/>
      <c r="Q313" s="73"/>
      <c r="R313" s="73"/>
      <c r="S313" s="73"/>
      <c r="T313" s="74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20" t="s">
        <v>158</v>
      </c>
      <c r="AU313" s="20" t="s">
        <v>156</v>
      </c>
    </row>
    <row r="314" s="2" customFormat="1">
      <c r="A314" s="39"/>
      <c r="B314" s="40"/>
      <c r="C314" s="39"/>
      <c r="D314" s="184" t="s">
        <v>160</v>
      </c>
      <c r="E314" s="39"/>
      <c r="F314" s="185" t="s">
        <v>440</v>
      </c>
      <c r="G314" s="39"/>
      <c r="H314" s="39"/>
      <c r="I314" s="181"/>
      <c r="J314" s="39"/>
      <c r="K314" s="39"/>
      <c r="L314" s="40"/>
      <c r="M314" s="182"/>
      <c r="N314" s="183"/>
      <c r="O314" s="73"/>
      <c r="P314" s="73"/>
      <c r="Q314" s="73"/>
      <c r="R314" s="73"/>
      <c r="S314" s="73"/>
      <c r="T314" s="74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20" t="s">
        <v>160</v>
      </c>
      <c r="AU314" s="20" t="s">
        <v>156</v>
      </c>
    </row>
    <row r="315" s="13" customFormat="1">
      <c r="A315" s="13"/>
      <c r="B315" s="186"/>
      <c r="C315" s="13"/>
      <c r="D315" s="179" t="s">
        <v>162</v>
      </c>
      <c r="E315" s="187" t="s">
        <v>3</v>
      </c>
      <c r="F315" s="188" t="s">
        <v>441</v>
      </c>
      <c r="G315" s="13"/>
      <c r="H315" s="187" t="s">
        <v>3</v>
      </c>
      <c r="I315" s="189"/>
      <c r="J315" s="13"/>
      <c r="K315" s="13"/>
      <c r="L315" s="186"/>
      <c r="M315" s="190"/>
      <c r="N315" s="191"/>
      <c r="O315" s="191"/>
      <c r="P315" s="191"/>
      <c r="Q315" s="191"/>
      <c r="R315" s="191"/>
      <c r="S315" s="191"/>
      <c r="T315" s="19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87" t="s">
        <v>162</v>
      </c>
      <c r="AU315" s="187" t="s">
        <v>156</v>
      </c>
      <c r="AV315" s="13" t="s">
        <v>84</v>
      </c>
      <c r="AW315" s="13" t="s">
        <v>37</v>
      </c>
      <c r="AX315" s="13" t="s">
        <v>76</v>
      </c>
      <c r="AY315" s="187" t="s">
        <v>148</v>
      </c>
    </row>
    <row r="316" s="14" customFormat="1">
      <c r="A316" s="14"/>
      <c r="B316" s="193"/>
      <c r="C316" s="14"/>
      <c r="D316" s="179" t="s">
        <v>162</v>
      </c>
      <c r="E316" s="194" t="s">
        <v>3</v>
      </c>
      <c r="F316" s="195" t="s">
        <v>442</v>
      </c>
      <c r="G316" s="14"/>
      <c r="H316" s="196">
        <v>39.479999999999997</v>
      </c>
      <c r="I316" s="197"/>
      <c r="J316" s="14"/>
      <c r="K316" s="14"/>
      <c r="L316" s="193"/>
      <c r="M316" s="198"/>
      <c r="N316" s="199"/>
      <c r="O316" s="199"/>
      <c r="P316" s="199"/>
      <c r="Q316" s="199"/>
      <c r="R316" s="199"/>
      <c r="S316" s="199"/>
      <c r="T316" s="20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194" t="s">
        <v>162</v>
      </c>
      <c r="AU316" s="194" t="s">
        <v>156</v>
      </c>
      <c r="AV316" s="14" t="s">
        <v>156</v>
      </c>
      <c r="AW316" s="14" t="s">
        <v>37</v>
      </c>
      <c r="AX316" s="14" t="s">
        <v>76</v>
      </c>
      <c r="AY316" s="194" t="s">
        <v>148</v>
      </c>
    </row>
    <row r="317" s="14" customFormat="1">
      <c r="A317" s="14"/>
      <c r="B317" s="193"/>
      <c r="C317" s="14"/>
      <c r="D317" s="179" t="s">
        <v>162</v>
      </c>
      <c r="E317" s="194" t="s">
        <v>3</v>
      </c>
      <c r="F317" s="195" t="s">
        <v>443</v>
      </c>
      <c r="G317" s="14"/>
      <c r="H317" s="196">
        <v>23.52</v>
      </c>
      <c r="I317" s="197"/>
      <c r="J317" s="14"/>
      <c r="K317" s="14"/>
      <c r="L317" s="193"/>
      <c r="M317" s="198"/>
      <c r="N317" s="199"/>
      <c r="O317" s="199"/>
      <c r="P317" s="199"/>
      <c r="Q317" s="199"/>
      <c r="R317" s="199"/>
      <c r="S317" s="199"/>
      <c r="T317" s="20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194" t="s">
        <v>162</v>
      </c>
      <c r="AU317" s="194" t="s">
        <v>156</v>
      </c>
      <c r="AV317" s="14" t="s">
        <v>156</v>
      </c>
      <c r="AW317" s="14" t="s">
        <v>37</v>
      </c>
      <c r="AX317" s="14" t="s">
        <v>76</v>
      </c>
      <c r="AY317" s="194" t="s">
        <v>148</v>
      </c>
    </row>
    <row r="318" s="15" customFormat="1">
      <c r="A318" s="15"/>
      <c r="B318" s="201"/>
      <c r="C318" s="15"/>
      <c r="D318" s="179" t="s">
        <v>162</v>
      </c>
      <c r="E318" s="202" t="s">
        <v>3</v>
      </c>
      <c r="F318" s="203" t="s">
        <v>182</v>
      </c>
      <c r="G318" s="15"/>
      <c r="H318" s="204">
        <v>63</v>
      </c>
      <c r="I318" s="205"/>
      <c r="J318" s="15"/>
      <c r="K318" s="15"/>
      <c r="L318" s="201"/>
      <c r="M318" s="206"/>
      <c r="N318" s="207"/>
      <c r="O318" s="207"/>
      <c r="P318" s="207"/>
      <c r="Q318" s="207"/>
      <c r="R318" s="207"/>
      <c r="S318" s="207"/>
      <c r="T318" s="208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02" t="s">
        <v>162</v>
      </c>
      <c r="AU318" s="202" t="s">
        <v>156</v>
      </c>
      <c r="AV318" s="15" t="s">
        <v>155</v>
      </c>
      <c r="AW318" s="15" t="s">
        <v>37</v>
      </c>
      <c r="AX318" s="15" t="s">
        <v>84</v>
      </c>
      <c r="AY318" s="202" t="s">
        <v>148</v>
      </c>
    </row>
    <row r="319" s="2" customFormat="1" ht="24.15" customHeight="1">
      <c r="A319" s="39"/>
      <c r="B319" s="165"/>
      <c r="C319" s="166" t="s">
        <v>444</v>
      </c>
      <c r="D319" s="166" t="s">
        <v>150</v>
      </c>
      <c r="E319" s="167" t="s">
        <v>445</v>
      </c>
      <c r="F319" s="168" t="s">
        <v>446</v>
      </c>
      <c r="G319" s="169" t="s">
        <v>276</v>
      </c>
      <c r="H319" s="170">
        <v>20</v>
      </c>
      <c r="I319" s="171"/>
      <c r="J319" s="172">
        <f>ROUND(I319*H319,2)</f>
        <v>0</v>
      </c>
      <c r="K319" s="168" t="s">
        <v>154</v>
      </c>
      <c r="L319" s="40"/>
      <c r="M319" s="173" t="s">
        <v>3</v>
      </c>
      <c r="N319" s="174" t="s">
        <v>48</v>
      </c>
      <c r="O319" s="73"/>
      <c r="P319" s="175">
        <f>O319*H319</f>
        <v>0</v>
      </c>
      <c r="Q319" s="175">
        <v>0</v>
      </c>
      <c r="R319" s="175">
        <f>Q319*H319</f>
        <v>0</v>
      </c>
      <c r="S319" s="175">
        <v>0.0080000000000000002</v>
      </c>
      <c r="T319" s="176">
        <f>S319*H319</f>
        <v>0.16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177" t="s">
        <v>282</v>
      </c>
      <c r="AT319" s="177" t="s">
        <v>150</v>
      </c>
      <c r="AU319" s="177" t="s">
        <v>156</v>
      </c>
      <c r="AY319" s="20" t="s">
        <v>148</v>
      </c>
      <c r="BE319" s="178">
        <f>IF(N319="základní",J319,0)</f>
        <v>0</v>
      </c>
      <c r="BF319" s="178">
        <f>IF(N319="snížená",J319,0)</f>
        <v>0</v>
      </c>
      <c r="BG319" s="178">
        <f>IF(N319="zákl. přenesená",J319,0)</f>
        <v>0</v>
      </c>
      <c r="BH319" s="178">
        <f>IF(N319="sníž. přenesená",J319,0)</f>
        <v>0</v>
      </c>
      <c r="BI319" s="178">
        <f>IF(N319="nulová",J319,0)</f>
        <v>0</v>
      </c>
      <c r="BJ319" s="20" t="s">
        <v>156</v>
      </c>
      <c r="BK319" s="178">
        <f>ROUND(I319*H319,2)</f>
        <v>0</v>
      </c>
      <c r="BL319" s="20" t="s">
        <v>282</v>
      </c>
      <c r="BM319" s="177" t="s">
        <v>447</v>
      </c>
    </row>
    <row r="320" s="2" customFormat="1">
      <c r="A320" s="39"/>
      <c r="B320" s="40"/>
      <c r="C320" s="39"/>
      <c r="D320" s="179" t="s">
        <v>158</v>
      </c>
      <c r="E320" s="39"/>
      <c r="F320" s="180" t="s">
        <v>448</v>
      </c>
      <c r="G320" s="39"/>
      <c r="H320" s="39"/>
      <c r="I320" s="181"/>
      <c r="J320" s="39"/>
      <c r="K320" s="39"/>
      <c r="L320" s="40"/>
      <c r="M320" s="182"/>
      <c r="N320" s="183"/>
      <c r="O320" s="73"/>
      <c r="P320" s="73"/>
      <c r="Q320" s="73"/>
      <c r="R320" s="73"/>
      <c r="S320" s="73"/>
      <c r="T320" s="74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20" t="s">
        <v>158</v>
      </c>
      <c r="AU320" s="20" t="s">
        <v>156</v>
      </c>
    </row>
    <row r="321" s="2" customFormat="1">
      <c r="A321" s="39"/>
      <c r="B321" s="40"/>
      <c r="C321" s="39"/>
      <c r="D321" s="184" t="s">
        <v>160</v>
      </c>
      <c r="E321" s="39"/>
      <c r="F321" s="185" t="s">
        <v>449</v>
      </c>
      <c r="G321" s="39"/>
      <c r="H321" s="39"/>
      <c r="I321" s="181"/>
      <c r="J321" s="39"/>
      <c r="K321" s="39"/>
      <c r="L321" s="40"/>
      <c r="M321" s="182"/>
      <c r="N321" s="183"/>
      <c r="O321" s="73"/>
      <c r="P321" s="73"/>
      <c r="Q321" s="73"/>
      <c r="R321" s="73"/>
      <c r="S321" s="73"/>
      <c r="T321" s="74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20" t="s">
        <v>160</v>
      </c>
      <c r="AU321" s="20" t="s">
        <v>156</v>
      </c>
    </row>
    <row r="322" s="13" customFormat="1">
      <c r="A322" s="13"/>
      <c r="B322" s="186"/>
      <c r="C322" s="13"/>
      <c r="D322" s="179" t="s">
        <v>162</v>
      </c>
      <c r="E322" s="187" t="s">
        <v>3</v>
      </c>
      <c r="F322" s="188" t="s">
        <v>450</v>
      </c>
      <c r="G322" s="13"/>
      <c r="H322" s="187" t="s">
        <v>3</v>
      </c>
      <c r="I322" s="189"/>
      <c r="J322" s="13"/>
      <c r="K322" s="13"/>
      <c r="L322" s="186"/>
      <c r="M322" s="190"/>
      <c r="N322" s="191"/>
      <c r="O322" s="191"/>
      <c r="P322" s="191"/>
      <c r="Q322" s="191"/>
      <c r="R322" s="191"/>
      <c r="S322" s="191"/>
      <c r="T322" s="19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87" t="s">
        <v>162</v>
      </c>
      <c r="AU322" s="187" t="s">
        <v>156</v>
      </c>
      <c r="AV322" s="13" t="s">
        <v>84</v>
      </c>
      <c r="AW322" s="13" t="s">
        <v>37</v>
      </c>
      <c r="AX322" s="13" t="s">
        <v>76</v>
      </c>
      <c r="AY322" s="187" t="s">
        <v>148</v>
      </c>
    </row>
    <row r="323" s="13" customFormat="1">
      <c r="A323" s="13"/>
      <c r="B323" s="186"/>
      <c r="C323" s="13"/>
      <c r="D323" s="179" t="s">
        <v>162</v>
      </c>
      <c r="E323" s="187" t="s">
        <v>3</v>
      </c>
      <c r="F323" s="188" t="s">
        <v>451</v>
      </c>
      <c r="G323" s="13"/>
      <c r="H323" s="187" t="s">
        <v>3</v>
      </c>
      <c r="I323" s="189"/>
      <c r="J323" s="13"/>
      <c r="K323" s="13"/>
      <c r="L323" s="186"/>
      <c r="M323" s="190"/>
      <c r="N323" s="191"/>
      <c r="O323" s="191"/>
      <c r="P323" s="191"/>
      <c r="Q323" s="191"/>
      <c r="R323" s="191"/>
      <c r="S323" s="191"/>
      <c r="T323" s="19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87" t="s">
        <v>162</v>
      </c>
      <c r="AU323" s="187" t="s">
        <v>156</v>
      </c>
      <c r="AV323" s="13" t="s">
        <v>84</v>
      </c>
      <c r="AW323" s="13" t="s">
        <v>37</v>
      </c>
      <c r="AX323" s="13" t="s">
        <v>76</v>
      </c>
      <c r="AY323" s="187" t="s">
        <v>148</v>
      </c>
    </row>
    <row r="324" s="14" customFormat="1">
      <c r="A324" s="14"/>
      <c r="B324" s="193"/>
      <c r="C324" s="14"/>
      <c r="D324" s="179" t="s">
        <v>162</v>
      </c>
      <c r="E324" s="194" t="s">
        <v>3</v>
      </c>
      <c r="F324" s="195" t="s">
        <v>327</v>
      </c>
      <c r="G324" s="14"/>
      <c r="H324" s="196">
        <v>20</v>
      </c>
      <c r="I324" s="197"/>
      <c r="J324" s="14"/>
      <c r="K324" s="14"/>
      <c r="L324" s="193"/>
      <c r="M324" s="198"/>
      <c r="N324" s="199"/>
      <c r="O324" s="199"/>
      <c r="P324" s="199"/>
      <c r="Q324" s="199"/>
      <c r="R324" s="199"/>
      <c r="S324" s="199"/>
      <c r="T324" s="20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194" t="s">
        <v>162</v>
      </c>
      <c r="AU324" s="194" t="s">
        <v>156</v>
      </c>
      <c r="AV324" s="14" t="s">
        <v>156</v>
      </c>
      <c r="AW324" s="14" t="s">
        <v>37</v>
      </c>
      <c r="AX324" s="14" t="s">
        <v>84</v>
      </c>
      <c r="AY324" s="194" t="s">
        <v>148</v>
      </c>
    </row>
    <row r="325" s="2" customFormat="1" ht="24.15" customHeight="1">
      <c r="A325" s="39"/>
      <c r="B325" s="165"/>
      <c r="C325" s="166" t="s">
        <v>452</v>
      </c>
      <c r="D325" s="166" t="s">
        <v>150</v>
      </c>
      <c r="E325" s="167" t="s">
        <v>453</v>
      </c>
      <c r="F325" s="168" t="s">
        <v>454</v>
      </c>
      <c r="G325" s="169" t="s">
        <v>276</v>
      </c>
      <c r="H325" s="170">
        <v>31</v>
      </c>
      <c r="I325" s="171"/>
      <c r="J325" s="172">
        <f>ROUND(I325*H325,2)</f>
        <v>0</v>
      </c>
      <c r="K325" s="168" t="s">
        <v>154</v>
      </c>
      <c r="L325" s="40"/>
      <c r="M325" s="173" t="s">
        <v>3</v>
      </c>
      <c r="N325" s="174" t="s">
        <v>48</v>
      </c>
      <c r="O325" s="73"/>
      <c r="P325" s="175">
        <f>O325*H325</f>
        <v>0</v>
      </c>
      <c r="Q325" s="175">
        <v>0</v>
      </c>
      <c r="R325" s="175">
        <f>Q325*H325</f>
        <v>0</v>
      </c>
      <c r="S325" s="175">
        <v>0.014</v>
      </c>
      <c r="T325" s="176">
        <f>S325*H325</f>
        <v>0.434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177" t="s">
        <v>282</v>
      </c>
      <c r="AT325" s="177" t="s">
        <v>150</v>
      </c>
      <c r="AU325" s="177" t="s">
        <v>156</v>
      </c>
      <c r="AY325" s="20" t="s">
        <v>148</v>
      </c>
      <c r="BE325" s="178">
        <f>IF(N325="základní",J325,0)</f>
        <v>0</v>
      </c>
      <c r="BF325" s="178">
        <f>IF(N325="snížená",J325,0)</f>
        <v>0</v>
      </c>
      <c r="BG325" s="178">
        <f>IF(N325="zákl. přenesená",J325,0)</f>
        <v>0</v>
      </c>
      <c r="BH325" s="178">
        <f>IF(N325="sníž. přenesená",J325,0)</f>
        <v>0</v>
      </c>
      <c r="BI325" s="178">
        <f>IF(N325="nulová",J325,0)</f>
        <v>0</v>
      </c>
      <c r="BJ325" s="20" t="s">
        <v>156</v>
      </c>
      <c r="BK325" s="178">
        <f>ROUND(I325*H325,2)</f>
        <v>0</v>
      </c>
      <c r="BL325" s="20" t="s">
        <v>282</v>
      </c>
      <c r="BM325" s="177" t="s">
        <v>455</v>
      </c>
    </row>
    <row r="326" s="2" customFormat="1">
      <c r="A326" s="39"/>
      <c r="B326" s="40"/>
      <c r="C326" s="39"/>
      <c r="D326" s="179" t="s">
        <v>158</v>
      </c>
      <c r="E326" s="39"/>
      <c r="F326" s="180" t="s">
        <v>456</v>
      </c>
      <c r="G326" s="39"/>
      <c r="H326" s="39"/>
      <c r="I326" s="181"/>
      <c r="J326" s="39"/>
      <c r="K326" s="39"/>
      <c r="L326" s="40"/>
      <c r="M326" s="182"/>
      <c r="N326" s="183"/>
      <c r="O326" s="73"/>
      <c r="P326" s="73"/>
      <c r="Q326" s="73"/>
      <c r="R326" s="73"/>
      <c r="S326" s="73"/>
      <c r="T326" s="74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20" t="s">
        <v>158</v>
      </c>
      <c r="AU326" s="20" t="s">
        <v>156</v>
      </c>
    </row>
    <row r="327" s="2" customFormat="1">
      <c r="A327" s="39"/>
      <c r="B327" s="40"/>
      <c r="C327" s="39"/>
      <c r="D327" s="184" t="s">
        <v>160</v>
      </c>
      <c r="E327" s="39"/>
      <c r="F327" s="185" t="s">
        <v>457</v>
      </c>
      <c r="G327" s="39"/>
      <c r="H327" s="39"/>
      <c r="I327" s="181"/>
      <c r="J327" s="39"/>
      <c r="K327" s="39"/>
      <c r="L327" s="40"/>
      <c r="M327" s="182"/>
      <c r="N327" s="183"/>
      <c r="O327" s="73"/>
      <c r="P327" s="73"/>
      <c r="Q327" s="73"/>
      <c r="R327" s="73"/>
      <c r="S327" s="73"/>
      <c r="T327" s="74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20" t="s">
        <v>160</v>
      </c>
      <c r="AU327" s="20" t="s">
        <v>156</v>
      </c>
    </row>
    <row r="328" s="13" customFormat="1">
      <c r="A328" s="13"/>
      <c r="B328" s="186"/>
      <c r="C328" s="13"/>
      <c r="D328" s="179" t="s">
        <v>162</v>
      </c>
      <c r="E328" s="187" t="s">
        <v>3</v>
      </c>
      <c r="F328" s="188" t="s">
        <v>450</v>
      </c>
      <c r="G328" s="13"/>
      <c r="H328" s="187" t="s">
        <v>3</v>
      </c>
      <c r="I328" s="189"/>
      <c r="J328" s="13"/>
      <c r="K328" s="13"/>
      <c r="L328" s="186"/>
      <c r="M328" s="190"/>
      <c r="N328" s="191"/>
      <c r="O328" s="191"/>
      <c r="P328" s="191"/>
      <c r="Q328" s="191"/>
      <c r="R328" s="191"/>
      <c r="S328" s="191"/>
      <c r="T328" s="19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7" t="s">
        <v>162</v>
      </c>
      <c r="AU328" s="187" t="s">
        <v>156</v>
      </c>
      <c r="AV328" s="13" t="s">
        <v>84</v>
      </c>
      <c r="AW328" s="13" t="s">
        <v>37</v>
      </c>
      <c r="AX328" s="13" t="s">
        <v>76</v>
      </c>
      <c r="AY328" s="187" t="s">
        <v>148</v>
      </c>
    </row>
    <row r="329" s="13" customFormat="1">
      <c r="A329" s="13"/>
      <c r="B329" s="186"/>
      <c r="C329" s="13"/>
      <c r="D329" s="179" t="s">
        <v>162</v>
      </c>
      <c r="E329" s="187" t="s">
        <v>3</v>
      </c>
      <c r="F329" s="188" t="s">
        <v>458</v>
      </c>
      <c r="G329" s="13"/>
      <c r="H329" s="187" t="s">
        <v>3</v>
      </c>
      <c r="I329" s="189"/>
      <c r="J329" s="13"/>
      <c r="K329" s="13"/>
      <c r="L329" s="186"/>
      <c r="M329" s="190"/>
      <c r="N329" s="191"/>
      <c r="O329" s="191"/>
      <c r="P329" s="191"/>
      <c r="Q329" s="191"/>
      <c r="R329" s="191"/>
      <c r="S329" s="191"/>
      <c r="T329" s="19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87" t="s">
        <v>162</v>
      </c>
      <c r="AU329" s="187" t="s">
        <v>156</v>
      </c>
      <c r="AV329" s="13" t="s">
        <v>84</v>
      </c>
      <c r="AW329" s="13" t="s">
        <v>37</v>
      </c>
      <c r="AX329" s="13" t="s">
        <v>76</v>
      </c>
      <c r="AY329" s="187" t="s">
        <v>148</v>
      </c>
    </row>
    <row r="330" s="14" customFormat="1">
      <c r="A330" s="14"/>
      <c r="B330" s="193"/>
      <c r="C330" s="14"/>
      <c r="D330" s="179" t="s">
        <v>162</v>
      </c>
      <c r="E330" s="194" t="s">
        <v>3</v>
      </c>
      <c r="F330" s="195" t="s">
        <v>375</v>
      </c>
      <c r="G330" s="14"/>
      <c r="H330" s="196">
        <v>26</v>
      </c>
      <c r="I330" s="197"/>
      <c r="J330" s="14"/>
      <c r="K330" s="14"/>
      <c r="L330" s="193"/>
      <c r="M330" s="198"/>
      <c r="N330" s="199"/>
      <c r="O330" s="199"/>
      <c r="P330" s="199"/>
      <c r="Q330" s="199"/>
      <c r="R330" s="199"/>
      <c r="S330" s="199"/>
      <c r="T330" s="20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194" t="s">
        <v>162</v>
      </c>
      <c r="AU330" s="194" t="s">
        <v>156</v>
      </c>
      <c r="AV330" s="14" t="s">
        <v>156</v>
      </c>
      <c r="AW330" s="14" t="s">
        <v>37</v>
      </c>
      <c r="AX330" s="14" t="s">
        <v>76</v>
      </c>
      <c r="AY330" s="194" t="s">
        <v>148</v>
      </c>
    </row>
    <row r="331" s="13" customFormat="1">
      <c r="A331" s="13"/>
      <c r="B331" s="186"/>
      <c r="C331" s="13"/>
      <c r="D331" s="179" t="s">
        <v>162</v>
      </c>
      <c r="E331" s="187" t="s">
        <v>3</v>
      </c>
      <c r="F331" s="188" t="s">
        <v>459</v>
      </c>
      <c r="G331" s="13"/>
      <c r="H331" s="187" t="s">
        <v>3</v>
      </c>
      <c r="I331" s="189"/>
      <c r="J331" s="13"/>
      <c r="K331" s="13"/>
      <c r="L331" s="186"/>
      <c r="M331" s="190"/>
      <c r="N331" s="191"/>
      <c r="O331" s="191"/>
      <c r="P331" s="191"/>
      <c r="Q331" s="191"/>
      <c r="R331" s="191"/>
      <c r="S331" s="191"/>
      <c r="T331" s="19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87" t="s">
        <v>162</v>
      </c>
      <c r="AU331" s="187" t="s">
        <v>156</v>
      </c>
      <c r="AV331" s="13" t="s">
        <v>84</v>
      </c>
      <c r="AW331" s="13" t="s">
        <v>37</v>
      </c>
      <c r="AX331" s="13" t="s">
        <v>76</v>
      </c>
      <c r="AY331" s="187" t="s">
        <v>148</v>
      </c>
    </row>
    <row r="332" s="14" customFormat="1">
      <c r="A332" s="14"/>
      <c r="B332" s="193"/>
      <c r="C332" s="14"/>
      <c r="D332" s="179" t="s">
        <v>162</v>
      </c>
      <c r="E332" s="194" t="s">
        <v>3</v>
      </c>
      <c r="F332" s="195" t="s">
        <v>190</v>
      </c>
      <c r="G332" s="14"/>
      <c r="H332" s="196">
        <v>5</v>
      </c>
      <c r="I332" s="197"/>
      <c r="J332" s="14"/>
      <c r="K332" s="14"/>
      <c r="L332" s="193"/>
      <c r="M332" s="198"/>
      <c r="N332" s="199"/>
      <c r="O332" s="199"/>
      <c r="P332" s="199"/>
      <c r="Q332" s="199"/>
      <c r="R332" s="199"/>
      <c r="S332" s="199"/>
      <c r="T332" s="20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194" t="s">
        <v>162</v>
      </c>
      <c r="AU332" s="194" t="s">
        <v>156</v>
      </c>
      <c r="AV332" s="14" t="s">
        <v>156</v>
      </c>
      <c r="AW332" s="14" t="s">
        <v>37</v>
      </c>
      <c r="AX332" s="14" t="s">
        <v>76</v>
      </c>
      <c r="AY332" s="194" t="s">
        <v>148</v>
      </c>
    </row>
    <row r="333" s="15" customFormat="1">
      <c r="A333" s="15"/>
      <c r="B333" s="201"/>
      <c r="C333" s="15"/>
      <c r="D333" s="179" t="s">
        <v>162</v>
      </c>
      <c r="E333" s="202" t="s">
        <v>3</v>
      </c>
      <c r="F333" s="203" t="s">
        <v>182</v>
      </c>
      <c r="G333" s="15"/>
      <c r="H333" s="204">
        <v>31</v>
      </c>
      <c r="I333" s="205"/>
      <c r="J333" s="15"/>
      <c r="K333" s="15"/>
      <c r="L333" s="201"/>
      <c r="M333" s="206"/>
      <c r="N333" s="207"/>
      <c r="O333" s="207"/>
      <c r="P333" s="207"/>
      <c r="Q333" s="207"/>
      <c r="R333" s="207"/>
      <c r="S333" s="207"/>
      <c r="T333" s="208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02" t="s">
        <v>162</v>
      </c>
      <c r="AU333" s="202" t="s">
        <v>156</v>
      </c>
      <c r="AV333" s="15" t="s">
        <v>155</v>
      </c>
      <c r="AW333" s="15" t="s">
        <v>37</v>
      </c>
      <c r="AX333" s="15" t="s">
        <v>84</v>
      </c>
      <c r="AY333" s="202" t="s">
        <v>148</v>
      </c>
    </row>
    <row r="334" s="2" customFormat="1" ht="16.5" customHeight="1">
      <c r="A334" s="39"/>
      <c r="B334" s="165"/>
      <c r="C334" s="166" t="s">
        <v>460</v>
      </c>
      <c r="D334" s="166" t="s">
        <v>150</v>
      </c>
      <c r="E334" s="167" t="s">
        <v>461</v>
      </c>
      <c r="F334" s="168" t="s">
        <v>462</v>
      </c>
      <c r="G334" s="169" t="s">
        <v>153</v>
      </c>
      <c r="H334" s="170">
        <v>242</v>
      </c>
      <c r="I334" s="171"/>
      <c r="J334" s="172">
        <f>ROUND(I334*H334,2)</f>
        <v>0</v>
      </c>
      <c r="K334" s="168" t="s">
        <v>154</v>
      </c>
      <c r="L334" s="40"/>
      <c r="M334" s="173" t="s">
        <v>3</v>
      </c>
      <c r="N334" s="174" t="s">
        <v>48</v>
      </c>
      <c r="O334" s="73"/>
      <c r="P334" s="175">
        <f>O334*H334</f>
        <v>0</v>
      </c>
      <c r="Q334" s="175">
        <v>0</v>
      </c>
      <c r="R334" s="175">
        <f>Q334*H334</f>
        <v>0</v>
      </c>
      <c r="S334" s="175">
        <v>0.014999999999999999</v>
      </c>
      <c r="T334" s="176">
        <f>S334*H334</f>
        <v>3.6299999999999999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177" t="s">
        <v>282</v>
      </c>
      <c r="AT334" s="177" t="s">
        <v>150</v>
      </c>
      <c r="AU334" s="177" t="s">
        <v>156</v>
      </c>
      <c r="AY334" s="20" t="s">
        <v>148</v>
      </c>
      <c r="BE334" s="178">
        <f>IF(N334="základní",J334,0)</f>
        <v>0</v>
      </c>
      <c r="BF334" s="178">
        <f>IF(N334="snížená",J334,0)</f>
        <v>0</v>
      </c>
      <c r="BG334" s="178">
        <f>IF(N334="zákl. přenesená",J334,0)</f>
        <v>0</v>
      </c>
      <c r="BH334" s="178">
        <f>IF(N334="sníž. přenesená",J334,0)</f>
        <v>0</v>
      </c>
      <c r="BI334" s="178">
        <f>IF(N334="nulová",J334,0)</f>
        <v>0</v>
      </c>
      <c r="BJ334" s="20" t="s">
        <v>156</v>
      </c>
      <c r="BK334" s="178">
        <f>ROUND(I334*H334,2)</f>
        <v>0</v>
      </c>
      <c r="BL334" s="20" t="s">
        <v>282</v>
      </c>
      <c r="BM334" s="177" t="s">
        <v>463</v>
      </c>
    </row>
    <row r="335" s="2" customFormat="1">
      <c r="A335" s="39"/>
      <c r="B335" s="40"/>
      <c r="C335" s="39"/>
      <c r="D335" s="179" t="s">
        <v>158</v>
      </c>
      <c r="E335" s="39"/>
      <c r="F335" s="180" t="s">
        <v>464</v>
      </c>
      <c r="G335" s="39"/>
      <c r="H335" s="39"/>
      <c r="I335" s="181"/>
      <c r="J335" s="39"/>
      <c r="K335" s="39"/>
      <c r="L335" s="40"/>
      <c r="M335" s="182"/>
      <c r="N335" s="183"/>
      <c r="O335" s="73"/>
      <c r="P335" s="73"/>
      <c r="Q335" s="73"/>
      <c r="R335" s="73"/>
      <c r="S335" s="73"/>
      <c r="T335" s="74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20" t="s">
        <v>158</v>
      </c>
      <c r="AU335" s="20" t="s">
        <v>156</v>
      </c>
    </row>
    <row r="336" s="2" customFormat="1">
      <c r="A336" s="39"/>
      <c r="B336" s="40"/>
      <c r="C336" s="39"/>
      <c r="D336" s="184" t="s">
        <v>160</v>
      </c>
      <c r="E336" s="39"/>
      <c r="F336" s="185" t="s">
        <v>465</v>
      </c>
      <c r="G336" s="39"/>
      <c r="H336" s="39"/>
      <c r="I336" s="181"/>
      <c r="J336" s="39"/>
      <c r="K336" s="39"/>
      <c r="L336" s="40"/>
      <c r="M336" s="182"/>
      <c r="N336" s="183"/>
      <c r="O336" s="73"/>
      <c r="P336" s="73"/>
      <c r="Q336" s="73"/>
      <c r="R336" s="73"/>
      <c r="S336" s="73"/>
      <c r="T336" s="74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20" t="s">
        <v>160</v>
      </c>
      <c r="AU336" s="20" t="s">
        <v>156</v>
      </c>
    </row>
    <row r="337" s="2" customFormat="1" ht="16.5" customHeight="1">
      <c r="A337" s="39"/>
      <c r="B337" s="165"/>
      <c r="C337" s="166" t="s">
        <v>466</v>
      </c>
      <c r="D337" s="166" t="s">
        <v>150</v>
      </c>
      <c r="E337" s="167" t="s">
        <v>467</v>
      </c>
      <c r="F337" s="168" t="s">
        <v>468</v>
      </c>
      <c r="G337" s="169" t="s">
        <v>369</v>
      </c>
      <c r="H337" s="170">
        <v>4</v>
      </c>
      <c r="I337" s="171"/>
      <c r="J337" s="172">
        <f>ROUND(I337*H337,2)</f>
        <v>0</v>
      </c>
      <c r="K337" s="168" t="s">
        <v>154</v>
      </c>
      <c r="L337" s="40"/>
      <c r="M337" s="173" t="s">
        <v>3</v>
      </c>
      <c r="N337" s="174" t="s">
        <v>48</v>
      </c>
      <c r="O337" s="73"/>
      <c r="P337" s="175">
        <f>O337*H337</f>
        <v>0</v>
      </c>
      <c r="Q337" s="175">
        <v>0</v>
      </c>
      <c r="R337" s="175">
        <f>Q337*H337</f>
        <v>0</v>
      </c>
      <c r="S337" s="175">
        <v>0.20000000000000001</v>
      </c>
      <c r="T337" s="176">
        <f>S337*H337</f>
        <v>0.80000000000000004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177" t="s">
        <v>282</v>
      </c>
      <c r="AT337" s="177" t="s">
        <v>150</v>
      </c>
      <c r="AU337" s="177" t="s">
        <v>156</v>
      </c>
      <c r="AY337" s="20" t="s">
        <v>148</v>
      </c>
      <c r="BE337" s="178">
        <f>IF(N337="základní",J337,0)</f>
        <v>0</v>
      </c>
      <c r="BF337" s="178">
        <f>IF(N337="snížená",J337,0)</f>
        <v>0</v>
      </c>
      <c r="BG337" s="178">
        <f>IF(N337="zákl. přenesená",J337,0)</f>
        <v>0</v>
      </c>
      <c r="BH337" s="178">
        <f>IF(N337="sníž. přenesená",J337,0)</f>
        <v>0</v>
      </c>
      <c r="BI337" s="178">
        <f>IF(N337="nulová",J337,0)</f>
        <v>0</v>
      </c>
      <c r="BJ337" s="20" t="s">
        <v>156</v>
      </c>
      <c r="BK337" s="178">
        <f>ROUND(I337*H337,2)</f>
        <v>0</v>
      </c>
      <c r="BL337" s="20" t="s">
        <v>282</v>
      </c>
      <c r="BM337" s="177" t="s">
        <v>469</v>
      </c>
    </row>
    <row r="338" s="2" customFormat="1">
      <c r="A338" s="39"/>
      <c r="B338" s="40"/>
      <c r="C338" s="39"/>
      <c r="D338" s="179" t="s">
        <v>158</v>
      </c>
      <c r="E338" s="39"/>
      <c r="F338" s="180" t="s">
        <v>470</v>
      </c>
      <c r="G338" s="39"/>
      <c r="H338" s="39"/>
      <c r="I338" s="181"/>
      <c r="J338" s="39"/>
      <c r="K338" s="39"/>
      <c r="L338" s="40"/>
      <c r="M338" s="182"/>
      <c r="N338" s="183"/>
      <c r="O338" s="73"/>
      <c r="P338" s="73"/>
      <c r="Q338" s="73"/>
      <c r="R338" s="73"/>
      <c r="S338" s="73"/>
      <c r="T338" s="74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20" t="s">
        <v>158</v>
      </c>
      <c r="AU338" s="20" t="s">
        <v>156</v>
      </c>
    </row>
    <row r="339" s="2" customFormat="1">
      <c r="A339" s="39"/>
      <c r="B339" s="40"/>
      <c r="C339" s="39"/>
      <c r="D339" s="184" t="s">
        <v>160</v>
      </c>
      <c r="E339" s="39"/>
      <c r="F339" s="185" t="s">
        <v>471</v>
      </c>
      <c r="G339" s="39"/>
      <c r="H339" s="39"/>
      <c r="I339" s="181"/>
      <c r="J339" s="39"/>
      <c r="K339" s="39"/>
      <c r="L339" s="40"/>
      <c r="M339" s="182"/>
      <c r="N339" s="183"/>
      <c r="O339" s="73"/>
      <c r="P339" s="73"/>
      <c r="Q339" s="73"/>
      <c r="R339" s="73"/>
      <c r="S339" s="73"/>
      <c r="T339" s="74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20" t="s">
        <v>160</v>
      </c>
      <c r="AU339" s="20" t="s">
        <v>156</v>
      </c>
    </row>
    <row r="340" s="2" customFormat="1" ht="21.75" customHeight="1">
      <c r="A340" s="39"/>
      <c r="B340" s="165"/>
      <c r="C340" s="166" t="s">
        <v>472</v>
      </c>
      <c r="D340" s="166" t="s">
        <v>150</v>
      </c>
      <c r="E340" s="167" t="s">
        <v>473</v>
      </c>
      <c r="F340" s="168" t="s">
        <v>474</v>
      </c>
      <c r="G340" s="169" t="s">
        <v>153</v>
      </c>
      <c r="H340" s="170">
        <v>236</v>
      </c>
      <c r="I340" s="171"/>
      <c r="J340" s="172">
        <f>ROUND(I340*H340,2)</f>
        <v>0</v>
      </c>
      <c r="K340" s="168" t="s">
        <v>154</v>
      </c>
      <c r="L340" s="40"/>
      <c r="M340" s="173" t="s">
        <v>3</v>
      </c>
      <c r="N340" s="174" t="s">
        <v>48</v>
      </c>
      <c r="O340" s="73"/>
      <c r="P340" s="175">
        <f>O340*H340</f>
        <v>0</v>
      </c>
      <c r="Q340" s="175">
        <v>0</v>
      </c>
      <c r="R340" s="175">
        <f>Q340*H340</f>
        <v>0</v>
      </c>
      <c r="S340" s="175">
        <v>0.017999999999999999</v>
      </c>
      <c r="T340" s="176">
        <f>S340*H340</f>
        <v>4.2479999999999993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177" t="s">
        <v>282</v>
      </c>
      <c r="AT340" s="177" t="s">
        <v>150</v>
      </c>
      <c r="AU340" s="177" t="s">
        <v>156</v>
      </c>
      <c r="AY340" s="20" t="s">
        <v>148</v>
      </c>
      <c r="BE340" s="178">
        <f>IF(N340="základní",J340,0)</f>
        <v>0</v>
      </c>
      <c r="BF340" s="178">
        <f>IF(N340="snížená",J340,0)</f>
        <v>0</v>
      </c>
      <c r="BG340" s="178">
        <f>IF(N340="zákl. přenesená",J340,0)</f>
        <v>0</v>
      </c>
      <c r="BH340" s="178">
        <f>IF(N340="sníž. přenesená",J340,0)</f>
        <v>0</v>
      </c>
      <c r="BI340" s="178">
        <f>IF(N340="nulová",J340,0)</f>
        <v>0</v>
      </c>
      <c r="BJ340" s="20" t="s">
        <v>156</v>
      </c>
      <c r="BK340" s="178">
        <f>ROUND(I340*H340,2)</f>
        <v>0</v>
      </c>
      <c r="BL340" s="20" t="s">
        <v>282</v>
      </c>
      <c r="BM340" s="177" t="s">
        <v>475</v>
      </c>
    </row>
    <row r="341" s="2" customFormat="1">
      <c r="A341" s="39"/>
      <c r="B341" s="40"/>
      <c r="C341" s="39"/>
      <c r="D341" s="179" t="s">
        <v>158</v>
      </c>
      <c r="E341" s="39"/>
      <c r="F341" s="180" t="s">
        <v>476</v>
      </c>
      <c r="G341" s="39"/>
      <c r="H341" s="39"/>
      <c r="I341" s="181"/>
      <c r="J341" s="39"/>
      <c r="K341" s="39"/>
      <c r="L341" s="40"/>
      <c r="M341" s="182"/>
      <c r="N341" s="183"/>
      <c r="O341" s="73"/>
      <c r="P341" s="73"/>
      <c r="Q341" s="73"/>
      <c r="R341" s="73"/>
      <c r="S341" s="73"/>
      <c r="T341" s="74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20" t="s">
        <v>158</v>
      </c>
      <c r="AU341" s="20" t="s">
        <v>156</v>
      </c>
    </row>
    <row r="342" s="2" customFormat="1">
      <c r="A342" s="39"/>
      <c r="B342" s="40"/>
      <c r="C342" s="39"/>
      <c r="D342" s="184" t="s">
        <v>160</v>
      </c>
      <c r="E342" s="39"/>
      <c r="F342" s="185" t="s">
        <v>477</v>
      </c>
      <c r="G342" s="39"/>
      <c r="H342" s="39"/>
      <c r="I342" s="181"/>
      <c r="J342" s="39"/>
      <c r="K342" s="39"/>
      <c r="L342" s="40"/>
      <c r="M342" s="182"/>
      <c r="N342" s="183"/>
      <c r="O342" s="73"/>
      <c r="P342" s="73"/>
      <c r="Q342" s="73"/>
      <c r="R342" s="73"/>
      <c r="S342" s="73"/>
      <c r="T342" s="74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20" t="s">
        <v>160</v>
      </c>
      <c r="AU342" s="20" t="s">
        <v>156</v>
      </c>
    </row>
    <row r="343" s="13" customFormat="1">
      <c r="A343" s="13"/>
      <c r="B343" s="186"/>
      <c r="C343" s="13"/>
      <c r="D343" s="179" t="s">
        <v>162</v>
      </c>
      <c r="E343" s="187" t="s">
        <v>3</v>
      </c>
      <c r="F343" s="188" t="s">
        <v>178</v>
      </c>
      <c r="G343" s="13"/>
      <c r="H343" s="187" t="s">
        <v>3</v>
      </c>
      <c r="I343" s="189"/>
      <c r="J343" s="13"/>
      <c r="K343" s="13"/>
      <c r="L343" s="186"/>
      <c r="M343" s="190"/>
      <c r="N343" s="191"/>
      <c r="O343" s="191"/>
      <c r="P343" s="191"/>
      <c r="Q343" s="191"/>
      <c r="R343" s="191"/>
      <c r="S343" s="191"/>
      <c r="T343" s="19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87" t="s">
        <v>162</v>
      </c>
      <c r="AU343" s="187" t="s">
        <v>156</v>
      </c>
      <c r="AV343" s="13" t="s">
        <v>84</v>
      </c>
      <c r="AW343" s="13" t="s">
        <v>37</v>
      </c>
      <c r="AX343" s="13" t="s">
        <v>76</v>
      </c>
      <c r="AY343" s="187" t="s">
        <v>148</v>
      </c>
    </row>
    <row r="344" s="14" customFormat="1">
      <c r="A344" s="14"/>
      <c r="B344" s="193"/>
      <c r="C344" s="14"/>
      <c r="D344" s="179" t="s">
        <v>162</v>
      </c>
      <c r="E344" s="194" t="s">
        <v>3</v>
      </c>
      <c r="F344" s="195" t="s">
        <v>213</v>
      </c>
      <c r="G344" s="14"/>
      <c r="H344" s="196">
        <v>118</v>
      </c>
      <c r="I344" s="197"/>
      <c r="J344" s="14"/>
      <c r="K344" s="14"/>
      <c r="L344" s="193"/>
      <c r="M344" s="198"/>
      <c r="N344" s="199"/>
      <c r="O344" s="199"/>
      <c r="P344" s="199"/>
      <c r="Q344" s="199"/>
      <c r="R344" s="199"/>
      <c r="S344" s="199"/>
      <c r="T344" s="20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194" t="s">
        <v>162</v>
      </c>
      <c r="AU344" s="194" t="s">
        <v>156</v>
      </c>
      <c r="AV344" s="14" t="s">
        <v>156</v>
      </c>
      <c r="AW344" s="14" t="s">
        <v>37</v>
      </c>
      <c r="AX344" s="14" t="s">
        <v>76</v>
      </c>
      <c r="AY344" s="194" t="s">
        <v>148</v>
      </c>
    </row>
    <row r="345" s="13" customFormat="1">
      <c r="A345" s="13"/>
      <c r="B345" s="186"/>
      <c r="C345" s="13"/>
      <c r="D345" s="179" t="s">
        <v>162</v>
      </c>
      <c r="E345" s="187" t="s">
        <v>3</v>
      </c>
      <c r="F345" s="188" t="s">
        <v>181</v>
      </c>
      <c r="G345" s="13"/>
      <c r="H345" s="187" t="s">
        <v>3</v>
      </c>
      <c r="I345" s="189"/>
      <c r="J345" s="13"/>
      <c r="K345" s="13"/>
      <c r="L345" s="186"/>
      <c r="M345" s="190"/>
      <c r="N345" s="191"/>
      <c r="O345" s="191"/>
      <c r="P345" s="191"/>
      <c r="Q345" s="191"/>
      <c r="R345" s="191"/>
      <c r="S345" s="191"/>
      <c r="T345" s="19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87" t="s">
        <v>162</v>
      </c>
      <c r="AU345" s="187" t="s">
        <v>156</v>
      </c>
      <c r="AV345" s="13" t="s">
        <v>84</v>
      </c>
      <c r="AW345" s="13" t="s">
        <v>37</v>
      </c>
      <c r="AX345" s="13" t="s">
        <v>76</v>
      </c>
      <c r="AY345" s="187" t="s">
        <v>148</v>
      </c>
    </row>
    <row r="346" s="14" customFormat="1">
      <c r="A346" s="14"/>
      <c r="B346" s="193"/>
      <c r="C346" s="14"/>
      <c r="D346" s="179" t="s">
        <v>162</v>
      </c>
      <c r="E346" s="194" t="s">
        <v>3</v>
      </c>
      <c r="F346" s="195" t="s">
        <v>213</v>
      </c>
      <c r="G346" s="14"/>
      <c r="H346" s="196">
        <v>118</v>
      </c>
      <c r="I346" s="197"/>
      <c r="J346" s="14"/>
      <c r="K346" s="14"/>
      <c r="L346" s="193"/>
      <c r="M346" s="198"/>
      <c r="N346" s="199"/>
      <c r="O346" s="199"/>
      <c r="P346" s="199"/>
      <c r="Q346" s="199"/>
      <c r="R346" s="199"/>
      <c r="S346" s="199"/>
      <c r="T346" s="20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194" t="s">
        <v>162</v>
      </c>
      <c r="AU346" s="194" t="s">
        <v>156</v>
      </c>
      <c r="AV346" s="14" t="s">
        <v>156</v>
      </c>
      <c r="AW346" s="14" t="s">
        <v>37</v>
      </c>
      <c r="AX346" s="14" t="s">
        <v>76</v>
      </c>
      <c r="AY346" s="194" t="s">
        <v>148</v>
      </c>
    </row>
    <row r="347" s="15" customFormat="1">
      <c r="A347" s="15"/>
      <c r="B347" s="201"/>
      <c r="C347" s="15"/>
      <c r="D347" s="179" t="s">
        <v>162</v>
      </c>
      <c r="E347" s="202" t="s">
        <v>3</v>
      </c>
      <c r="F347" s="203" t="s">
        <v>182</v>
      </c>
      <c r="G347" s="15"/>
      <c r="H347" s="204">
        <v>236</v>
      </c>
      <c r="I347" s="205"/>
      <c r="J347" s="15"/>
      <c r="K347" s="15"/>
      <c r="L347" s="201"/>
      <c r="M347" s="206"/>
      <c r="N347" s="207"/>
      <c r="O347" s="207"/>
      <c r="P347" s="207"/>
      <c r="Q347" s="207"/>
      <c r="R347" s="207"/>
      <c r="S347" s="207"/>
      <c r="T347" s="208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02" t="s">
        <v>162</v>
      </c>
      <c r="AU347" s="202" t="s">
        <v>156</v>
      </c>
      <c r="AV347" s="15" t="s">
        <v>155</v>
      </c>
      <c r="AW347" s="15" t="s">
        <v>37</v>
      </c>
      <c r="AX347" s="15" t="s">
        <v>84</v>
      </c>
      <c r="AY347" s="202" t="s">
        <v>148</v>
      </c>
    </row>
    <row r="348" s="2" customFormat="1" ht="24.15" customHeight="1">
      <c r="A348" s="39"/>
      <c r="B348" s="165"/>
      <c r="C348" s="166" t="s">
        <v>478</v>
      </c>
      <c r="D348" s="166" t="s">
        <v>150</v>
      </c>
      <c r="E348" s="167" t="s">
        <v>479</v>
      </c>
      <c r="F348" s="168" t="s">
        <v>480</v>
      </c>
      <c r="G348" s="169" t="s">
        <v>153</v>
      </c>
      <c r="H348" s="170">
        <v>236</v>
      </c>
      <c r="I348" s="171"/>
      <c r="J348" s="172">
        <f>ROUND(I348*H348,2)</f>
        <v>0</v>
      </c>
      <c r="K348" s="168" t="s">
        <v>154</v>
      </c>
      <c r="L348" s="40"/>
      <c r="M348" s="173" t="s">
        <v>3</v>
      </c>
      <c r="N348" s="174" t="s">
        <v>48</v>
      </c>
      <c r="O348" s="73"/>
      <c r="P348" s="175">
        <f>O348*H348</f>
        <v>0</v>
      </c>
      <c r="Q348" s="175">
        <v>0</v>
      </c>
      <c r="R348" s="175">
        <f>Q348*H348</f>
        <v>0</v>
      </c>
      <c r="S348" s="175">
        <v>0.029999999999999999</v>
      </c>
      <c r="T348" s="176">
        <f>S348*H348</f>
        <v>7.0800000000000001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177" t="s">
        <v>282</v>
      </c>
      <c r="AT348" s="177" t="s">
        <v>150</v>
      </c>
      <c r="AU348" s="177" t="s">
        <v>156</v>
      </c>
      <c r="AY348" s="20" t="s">
        <v>148</v>
      </c>
      <c r="BE348" s="178">
        <f>IF(N348="základní",J348,0)</f>
        <v>0</v>
      </c>
      <c r="BF348" s="178">
        <f>IF(N348="snížená",J348,0)</f>
        <v>0</v>
      </c>
      <c r="BG348" s="178">
        <f>IF(N348="zákl. přenesená",J348,0)</f>
        <v>0</v>
      </c>
      <c r="BH348" s="178">
        <f>IF(N348="sníž. přenesená",J348,0)</f>
        <v>0</v>
      </c>
      <c r="BI348" s="178">
        <f>IF(N348="nulová",J348,0)</f>
        <v>0</v>
      </c>
      <c r="BJ348" s="20" t="s">
        <v>156</v>
      </c>
      <c r="BK348" s="178">
        <f>ROUND(I348*H348,2)</f>
        <v>0</v>
      </c>
      <c r="BL348" s="20" t="s">
        <v>282</v>
      </c>
      <c r="BM348" s="177" t="s">
        <v>481</v>
      </c>
    </row>
    <row r="349" s="2" customFormat="1">
      <c r="A349" s="39"/>
      <c r="B349" s="40"/>
      <c r="C349" s="39"/>
      <c r="D349" s="179" t="s">
        <v>158</v>
      </c>
      <c r="E349" s="39"/>
      <c r="F349" s="180" t="s">
        <v>482</v>
      </c>
      <c r="G349" s="39"/>
      <c r="H349" s="39"/>
      <c r="I349" s="181"/>
      <c r="J349" s="39"/>
      <c r="K349" s="39"/>
      <c r="L349" s="40"/>
      <c r="M349" s="182"/>
      <c r="N349" s="183"/>
      <c r="O349" s="73"/>
      <c r="P349" s="73"/>
      <c r="Q349" s="73"/>
      <c r="R349" s="73"/>
      <c r="S349" s="73"/>
      <c r="T349" s="74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20" t="s">
        <v>158</v>
      </c>
      <c r="AU349" s="20" t="s">
        <v>156</v>
      </c>
    </row>
    <row r="350" s="2" customFormat="1">
      <c r="A350" s="39"/>
      <c r="B350" s="40"/>
      <c r="C350" s="39"/>
      <c r="D350" s="184" t="s">
        <v>160</v>
      </c>
      <c r="E350" s="39"/>
      <c r="F350" s="185" t="s">
        <v>483</v>
      </c>
      <c r="G350" s="39"/>
      <c r="H350" s="39"/>
      <c r="I350" s="181"/>
      <c r="J350" s="39"/>
      <c r="K350" s="39"/>
      <c r="L350" s="40"/>
      <c r="M350" s="182"/>
      <c r="N350" s="183"/>
      <c r="O350" s="73"/>
      <c r="P350" s="73"/>
      <c r="Q350" s="73"/>
      <c r="R350" s="73"/>
      <c r="S350" s="73"/>
      <c r="T350" s="74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20" t="s">
        <v>160</v>
      </c>
      <c r="AU350" s="20" t="s">
        <v>156</v>
      </c>
    </row>
    <row r="351" s="13" customFormat="1">
      <c r="A351" s="13"/>
      <c r="B351" s="186"/>
      <c r="C351" s="13"/>
      <c r="D351" s="179" t="s">
        <v>162</v>
      </c>
      <c r="E351" s="187" t="s">
        <v>3</v>
      </c>
      <c r="F351" s="188" t="s">
        <v>178</v>
      </c>
      <c r="G351" s="13"/>
      <c r="H351" s="187" t="s">
        <v>3</v>
      </c>
      <c r="I351" s="189"/>
      <c r="J351" s="13"/>
      <c r="K351" s="13"/>
      <c r="L351" s="186"/>
      <c r="M351" s="190"/>
      <c r="N351" s="191"/>
      <c r="O351" s="191"/>
      <c r="P351" s="191"/>
      <c r="Q351" s="191"/>
      <c r="R351" s="191"/>
      <c r="S351" s="191"/>
      <c r="T351" s="19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87" t="s">
        <v>162</v>
      </c>
      <c r="AU351" s="187" t="s">
        <v>156</v>
      </c>
      <c r="AV351" s="13" t="s">
        <v>84</v>
      </c>
      <c r="AW351" s="13" t="s">
        <v>37</v>
      </c>
      <c r="AX351" s="13" t="s">
        <v>76</v>
      </c>
      <c r="AY351" s="187" t="s">
        <v>148</v>
      </c>
    </row>
    <row r="352" s="14" customFormat="1">
      <c r="A352" s="14"/>
      <c r="B352" s="193"/>
      <c r="C352" s="14"/>
      <c r="D352" s="179" t="s">
        <v>162</v>
      </c>
      <c r="E352" s="194" t="s">
        <v>3</v>
      </c>
      <c r="F352" s="195" t="s">
        <v>213</v>
      </c>
      <c r="G352" s="14"/>
      <c r="H352" s="196">
        <v>118</v>
      </c>
      <c r="I352" s="197"/>
      <c r="J352" s="14"/>
      <c r="K352" s="14"/>
      <c r="L352" s="193"/>
      <c r="M352" s="198"/>
      <c r="N352" s="199"/>
      <c r="O352" s="199"/>
      <c r="P352" s="199"/>
      <c r="Q352" s="199"/>
      <c r="R352" s="199"/>
      <c r="S352" s="199"/>
      <c r="T352" s="20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194" t="s">
        <v>162</v>
      </c>
      <c r="AU352" s="194" t="s">
        <v>156</v>
      </c>
      <c r="AV352" s="14" t="s">
        <v>156</v>
      </c>
      <c r="AW352" s="14" t="s">
        <v>37</v>
      </c>
      <c r="AX352" s="14" t="s">
        <v>76</v>
      </c>
      <c r="AY352" s="194" t="s">
        <v>148</v>
      </c>
    </row>
    <row r="353" s="13" customFormat="1">
      <c r="A353" s="13"/>
      <c r="B353" s="186"/>
      <c r="C353" s="13"/>
      <c r="D353" s="179" t="s">
        <v>162</v>
      </c>
      <c r="E353" s="187" t="s">
        <v>3</v>
      </c>
      <c r="F353" s="188" t="s">
        <v>181</v>
      </c>
      <c r="G353" s="13"/>
      <c r="H353" s="187" t="s">
        <v>3</v>
      </c>
      <c r="I353" s="189"/>
      <c r="J353" s="13"/>
      <c r="K353" s="13"/>
      <c r="L353" s="186"/>
      <c r="M353" s="190"/>
      <c r="N353" s="191"/>
      <c r="O353" s="191"/>
      <c r="P353" s="191"/>
      <c r="Q353" s="191"/>
      <c r="R353" s="191"/>
      <c r="S353" s="191"/>
      <c r="T353" s="19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87" t="s">
        <v>162</v>
      </c>
      <c r="AU353" s="187" t="s">
        <v>156</v>
      </c>
      <c r="AV353" s="13" t="s">
        <v>84</v>
      </c>
      <c r="AW353" s="13" t="s">
        <v>37</v>
      </c>
      <c r="AX353" s="13" t="s">
        <v>76</v>
      </c>
      <c r="AY353" s="187" t="s">
        <v>148</v>
      </c>
    </row>
    <row r="354" s="14" customFormat="1">
      <c r="A354" s="14"/>
      <c r="B354" s="193"/>
      <c r="C354" s="14"/>
      <c r="D354" s="179" t="s">
        <v>162</v>
      </c>
      <c r="E354" s="194" t="s">
        <v>3</v>
      </c>
      <c r="F354" s="195" t="s">
        <v>213</v>
      </c>
      <c r="G354" s="14"/>
      <c r="H354" s="196">
        <v>118</v>
      </c>
      <c r="I354" s="197"/>
      <c r="J354" s="14"/>
      <c r="K354" s="14"/>
      <c r="L354" s="193"/>
      <c r="M354" s="198"/>
      <c r="N354" s="199"/>
      <c r="O354" s="199"/>
      <c r="P354" s="199"/>
      <c r="Q354" s="199"/>
      <c r="R354" s="199"/>
      <c r="S354" s="199"/>
      <c r="T354" s="200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194" t="s">
        <v>162</v>
      </c>
      <c r="AU354" s="194" t="s">
        <v>156</v>
      </c>
      <c r="AV354" s="14" t="s">
        <v>156</v>
      </c>
      <c r="AW354" s="14" t="s">
        <v>37</v>
      </c>
      <c r="AX354" s="14" t="s">
        <v>76</v>
      </c>
      <c r="AY354" s="194" t="s">
        <v>148</v>
      </c>
    </row>
    <row r="355" s="15" customFormat="1">
      <c r="A355" s="15"/>
      <c r="B355" s="201"/>
      <c r="C355" s="15"/>
      <c r="D355" s="179" t="s">
        <v>162</v>
      </c>
      <c r="E355" s="202" t="s">
        <v>3</v>
      </c>
      <c r="F355" s="203" t="s">
        <v>182</v>
      </c>
      <c r="G355" s="15"/>
      <c r="H355" s="204">
        <v>236</v>
      </c>
      <c r="I355" s="205"/>
      <c r="J355" s="15"/>
      <c r="K355" s="15"/>
      <c r="L355" s="201"/>
      <c r="M355" s="206"/>
      <c r="N355" s="207"/>
      <c r="O355" s="207"/>
      <c r="P355" s="207"/>
      <c r="Q355" s="207"/>
      <c r="R355" s="207"/>
      <c r="S355" s="207"/>
      <c r="T355" s="208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02" t="s">
        <v>162</v>
      </c>
      <c r="AU355" s="202" t="s">
        <v>156</v>
      </c>
      <c r="AV355" s="15" t="s">
        <v>155</v>
      </c>
      <c r="AW355" s="15" t="s">
        <v>37</v>
      </c>
      <c r="AX355" s="15" t="s">
        <v>84</v>
      </c>
      <c r="AY355" s="202" t="s">
        <v>148</v>
      </c>
    </row>
    <row r="356" s="12" customFormat="1" ht="22.8" customHeight="1">
      <c r="A356" s="12"/>
      <c r="B356" s="152"/>
      <c r="C356" s="12"/>
      <c r="D356" s="153" t="s">
        <v>75</v>
      </c>
      <c r="E356" s="163" t="s">
        <v>484</v>
      </c>
      <c r="F356" s="163" t="s">
        <v>485</v>
      </c>
      <c r="G356" s="12"/>
      <c r="H356" s="12"/>
      <c r="I356" s="155"/>
      <c r="J356" s="164">
        <f>BK356</f>
        <v>0</v>
      </c>
      <c r="K356" s="12"/>
      <c r="L356" s="152"/>
      <c r="M356" s="157"/>
      <c r="N356" s="158"/>
      <c r="O356" s="158"/>
      <c r="P356" s="159">
        <f>SUM(P357:P397)</f>
        <v>0</v>
      </c>
      <c r="Q356" s="158"/>
      <c r="R356" s="159">
        <f>SUM(R357:R397)</f>
        <v>0</v>
      </c>
      <c r="S356" s="158"/>
      <c r="T356" s="160">
        <f>SUM(T357:T397)</f>
        <v>2.2537980000000002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153" t="s">
        <v>156</v>
      </c>
      <c r="AT356" s="161" t="s">
        <v>75</v>
      </c>
      <c r="AU356" s="161" t="s">
        <v>84</v>
      </c>
      <c r="AY356" s="153" t="s">
        <v>148</v>
      </c>
      <c r="BK356" s="162">
        <f>SUM(BK357:BK397)</f>
        <v>0</v>
      </c>
    </row>
    <row r="357" s="2" customFormat="1" ht="16.5" customHeight="1">
      <c r="A357" s="39"/>
      <c r="B357" s="165"/>
      <c r="C357" s="166" t="s">
        <v>486</v>
      </c>
      <c r="D357" s="166" t="s">
        <v>150</v>
      </c>
      <c r="E357" s="167" t="s">
        <v>487</v>
      </c>
      <c r="F357" s="168" t="s">
        <v>488</v>
      </c>
      <c r="G357" s="169" t="s">
        <v>153</v>
      </c>
      <c r="H357" s="170">
        <v>242</v>
      </c>
      <c r="I357" s="171"/>
      <c r="J357" s="172">
        <f>ROUND(I357*H357,2)</f>
        <v>0</v>
      </c>
      <c r="K357" s="168" t="s">
        <v>154</v>
      </c>
      <c r="L357" s="40"/>
      <c r="M357" s="173" t="s">
        <v>3</v>
      </c>
      <c r="N357" s="174" t="s">
        <v>48</v>
      </c>
      <c r="O357" s="73"/>
      <c r="P357" s="175">
        <f>O357*H357</f>
        <v>0</v>
      </c>
      <c r="Q357" s="175">
        <v>0</v>
      </c>
      <c r="R357" s="175">
        <f>Q357*H357</f>
        <v>0</v>
      </c>
      <c r="S357" s="175">
        <v>0.00594</v>
      </c>
      <c r="T357" s="176">
        <f>S357*H357</f>
        <v>1.4374800000000001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177" t="s">
        <v>282</v>
      </c>
      <c r="AT357" s="177" t="s">
        <v>150</v>
      </c>
      <c r="AU357" s="177" t="s">
        <v>156</v>
      </c>
      <c r="AY357" s="20" t="s">
        <v>148</v>
      </c>
      <c r="BE357" s="178">
        <f>IF(N357="základní",J357,0)</f>
        <v>0</v>
      </c>
      <c r="BF357" s="178">
        <f>IF(N357="snížená",J357,0)</f>
        <v>0</v>
      </c>
      <c r="BG357" s="178">
        <f>IF(N357="zákl. přenesená",J357,0)</f>
        <v>0</v>
      </c>
      <c r="BH357" s="178">
        <f>IF(N357="sníž. přenesená",J357,0)</f>
        <v>0</v>
      </c>
      <c r="BI357" s="178">
        <f>IF(N357="nulová",J357,0)</f>
        <v>0</v>
      </c>
      <c r="BJ357" s="20" t="s">
        <v>156</v>
      </c>
      <c r="BK357" s="178">
        <f>ROUND(I357*H357,2)</f>
        <v>0</v>
      </c>
      <c r="BL357" s="20" t="s">
        <v>282</v>
      </c>
      <c r="BM357" s="177" t="s">
        <v>489</v>
      </c>
    </row>
    <row r="358" s="2" customFormat="1">
      <c r="A358" s="39"/>
      <c r="B358" s="40"/>
      <c r="C358" s="39"/>
      <c r="D358" s="179" t="s">
        <v>158</v>
      </c>
      <c r="E358" s="39"/>
      <c r="F358" s="180" t="s">
        <v>490</v>
      </c>
      <c r="G358" s="39"/>
      <c r="H358" s="39"/>
      <c r="I358" s="181"/>
      <c r="J358" s="39"/>
      <c r="K358" s="39"/>
      <c r="L358" s="40"/>
      <c r="M358" s="182"/>
      <c r="N358" s="183"/>
      <c r="O358" s="73"/>
      <c r="P358" s="73"/>
      <c r="Q358" s="73"/>
      <c r="R358" s="73"/>
      <c r="S358" s="73"/>
      <c r="T358" s="74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20" t="s">
        <v>158</v>
      </c>
      <c r="AU358" s="20" t="s">
        <v>156</v>
      </c>
    </row>
    <row r="359" s="2" customFormat="1">
      <c r="A359" s="39"/>
      <c r="B359" s="40"/>
      <c r="C359" s="39"/>
      <c r="D359" s="184" t="s">
        <v>160</v>
      </c>
      <c r="E359" s="39"/>
      <c r="F359" s="185" t="s">
        <v>491</v>
      </c>
      <c r="G359" s="39"/>
      <c r="H359" s="39"/>
      <c r="I359" s="181"/>
      <c r="J359" s="39"/>
      <c r="K359" s="39"/>
      <c r="L359" s="40"/>
      <c r="M359" s="182"/>
      <c r="N359" s="183"/>
      <c r="O359" s="73"/>
      <c r="P359" s="73"/>
      <c r="Q359" s="73"/>
      <c r="R359" s="73"/>
      <c r="S359" s="73"/>
      <c r="T359" s="74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20" t="s">
        <v>160</v>
      </c>
      <c r="AU359" s="20" t="s">
        <v>156</v>
      </c>
    </row>
    <row r="360" s="2" customFormat="1" ht="24.15" customHeight="1">
      <c r="A360" s="39"/>
      <c r="B360" s="165"/>
      <c r="C360" s="166" t="s">
        <v>492</v>
      </c>
      <c r="D360" s="166" t="s">
        <v>150</v>
      </c>
      <c r="E360" s="167" t="s">
        <v>493</v>
      </c>
      <c r="F360" s="168" t="s">
        <v>494</v>
      </c>
      <c r="G360" s="169" t="s">
        <v>276</v>
      </c>
      <c r="H360" s="170">
        <v>13.4</v>
      </c>
      <c r="I360" s="171"/>
      <c r="J360" s="172">
        <f>ROUND(I360*H360,2)</f>
        <v>0</v>
      </c>
      <c r="K360" s="168" t="s">
        <v>154</v>
      </c>
      <c r="L360" s="40"/>
      <c r="M360" s="173" t="s">
        <v>3</v>
      </c>
      <c r="N360" s="174" t="s">
        <v>48</v>
      </c>
      <c r="O360" s="73"/>
      <c r="P360" s="175">
        <f>O360*H360</f>
        <v>0</v>
      </c>
      <c r="Q360" s="175">
        <v>0</v>
      </c>
      <c r="R360" s="175">
        <f>Q360*H360</f>
        <v>0</v>
      </c>
      <c r="S360" s="175">
        <v>0.0033800000000000002</v>
      </c>
      <c r="T360" s="176">
        <f>S360*H360</f>
        <v>0.045292000000000006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177" t="s">
        <v>282</v>
      </c>
      <c r="AT360" s="177" t="s">
        <v>150</v>
      </c>
      <c r="AU360" s="177" t="s">
        <v>156</v>
      </c>
      <c r="AY360" s="20" t="s">
        <v>148</v>
      </c>
      <c r="BE360" s="178">
        <f>IF(N360="základní",J360,0)</f>
        <v>0</v>
      </c>
      <c r="BF360" s="178">
        <f>IF(N360="snížená",J360,0)</f>
        <v>0</v>
      </c>
      <c r="BG360" s="178">
        <f>IF(N360="zákl. přenesená",J360,0)</f>
        <v>0</v>
      </c>
      <c r="BH360" s="178">
        <f>IF(N360="sníž. přenesená",J360,0)</f>
        <v>0</v>
      </c>
      <c r="BI360" s="178">
        <f>IF(N360="nulová",J360,0)</f>
        <v>0</v>
      </c>
      <c r="BJ360" s="20" t="s">
        <v>156</v>
      </c>
      <c r="BK360" s="178">
        <f>ROUND(I360*H360,2)</f>
        <v>0</v>
      </c>
      <c r="BL360" s="20" t="s">
        <v>282</v>
      </c>
      <c r="BM360" s="177" t="s">
        <v>495</v>
      </c>
    </row>
    <row r="361" s="2" customFormat="1">
      <c r="A361" s="39"/>
      <c r="B361" s="40"/>
      <c r="C361" s="39"/>
      <c r="D361" s="179" t="s">
        <v>158</v>
      </c>
      <c r="E361" s="39"/>
      <c r="F361" s="180" t="s">
        <v>496</v>
      </c>
      <c r="G361" s="39"/>
      <c r="H361" s="39"/>
      <c r="I361" s="181"/>
      <c r="J361" s="39"/>
      <c r="K361" s="39"/>
      <c r="L361" s="40"/>
      <c r="M361" s="182"/>
      <c r="N361" s="183"/>
      <c r="O361" s="73"/>
      <c r="P361" s="73"/>
      <c r="Q361" s="73"/>
      <c r="R361" s="73"/>
      <c r="S361" s="73"/>
      <c r="T361" s="74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20" t="s">
        <v>158</v>
      </c>
      <c r="AU361" s="20" t="s">
        <v>156</v>
      </c>
    </row>
    <row r="362" s="2" customFormat="1">
      <c r="A362" s="39"/>
      <c r="B362" s="40"/>
      <c r="C362" s="39"/>
      <c r="D362" s="184" t="s">
        <v>160</v>
      </c>
      <c r="E362" s="39"/>
      <c r="F362" s="185" t="s">
        <v>497</v>
      </c>
      <c r="G362" s="39"/>
      <c r="H362" s="39"/>
      <c r="I362" s="181"/>
      <c r="J362" s="39"/>
      <c r="K362" s="39"/>
      <c r="L362" s="40"/>
      <c r="M362" s="182"/>
      <c r="N362" s="183"/>
      <c r="O362" s="73"/>
      <c r="P362" s="73"/>
      <c r="Q362" s="73"/>
      <c r="R362" s="73"/>
      <c r="S362" s="73"/>
      <c r="T362" s="74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20" t="s">
        <v>160</v>
      </c>
      <c r="AU362" s="20" t="s">
        <v>156</v>
      </c>
    </row>
    <row r="363" s="14" customFormat="1">
      <c r="A363" s="14"/>
      <c r="B363" s="193"/>
      <c r="C363" s="14"/>
      <c r="D363" s="179" t="s">
        <v>162</v>
      </c>
      <c r="E363" s="194" t="s">
        <v>3</v>
      </c>
      <c r="F363" s="195" t="s">
        <v>498</v>
      </c>
      <c r="G363" s="14"/>
      <c r="H363" s="196">
        <v>13.4</v>
      </c>
      <c r="I363" s="197"/>
      <c r="J363" s="14"/>
      <c r="K363" s="14"/>
      <c r="L363" s="193"/>
      <c r="M363" s="198"/>
      <c r="N363" s="199"/>
      <c r="O363" s="199"/>
      <c r="P363" s="199"/>
      <c r="Q363" s="199"/>
      <c r="R363" s="199"/>
      <c r="S363" s="199"/>
      <c r="T363" s="20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194" t="s">
        <v>162</v>
      </c>
      <c r="AU363" s="194" t="s">
        <v>156</v>
      </c>
      <c r="AV363" s="14" t="s">
        <v>156</v>
      </c>
      <c r="AW363" s="14" t="s">
        <v>37</v>
      </c>
      <c r="AX363" s="14" t="s">
        <v>84</v>
      </c>
      <c r="AY363" s="194" t="s">
        <v>148</v>
      </c>
    </row>
    <row r="364" s="2" customFormat="1" ht="24.15" customHeight="1">
      <c r="A364" s="39"/>
      <c r="B364" s="165"/>
      <c r="C364" s="166" t="s">
        <v>499</v>
      </c>
      <c r="D364" s="166" t="s">
        <v>150</v>
      </c>
      <c r="E364" s="167" t="s">
        <v>500</v>
      </c>
      <c r="F364" s="168" t="s">
        <v>501</v>
      </c>
      <c r="G364" s="169" t="s">
        <v>276</v>
      </c>
      <c r="H364" s="170">
        <v>37.799999999999997</v>
      </c>
      <c r="I364" s="171"/>
      <c r="J364" s="172">
        <f>ROUND(I364*H364,2)</f>
        <v>0</v>
      </c>
      <c r="K364" s="168" t="s">
        <v>154</v>
      </c>
      <c r="L364" s="40"/>
      <c r="M364" s="173" t="s">
        <v>3</v>
      </c>
      <c r="N364" s="174" t="s">
        <v>48</v>
      </c>
      <c r="O364" s="73"/>
      <c r="P364" s="175">
        <f>O364*H364</f>
        <v>0</v>
      </c>
      <c r="Q364" s="175">
        <v>0</v>
      </c>
      <c r="R364" s="175">
        <f>Q364*H364</f>
        <v>0</v>
      </c>
      <c r="S364" s="175">
        <v>0.0033800000000000002</v>
      </c>
      <c r="T364" s="176">
        <f>S364*H364</f>
        <v>0.12776399999999999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177" t="s">
        <v>282</v>
      </c>
      <c r="AT364" s="177" t="s">
        <v>150</v>
      </c>
      <c r="AU364" s="177" t="s">
        <v>156</v>
      </c>
      <c r="AY364" s="20" t="s">
        <v>148</v>
      </c>
      <c r="BE364" s="178">
        <f>IF(N364="základní",J364,0)</f>
        <v>0</v>
      </c>
      <c r="BF364" s="178">
        <f>IF(N364="snížená",J364,0)</f>
        <v>0</v>
      </c>
      <c r="BG364" s="178">
        <f>IF(N364="zákl. přenesená",J364,0)</f>
        <v>0</v>
      </c>
      <c r="BH364" s="178">
        <f>IF(N364="sníž. přenesená",J364,0)</f>
        <v>0</v>
      </c>
      <c r="BI364" s="178">
        <f>IF(N364="nulová",J364,0)</f>
        <v>0</v>
      </c>
      <c r="BJ364" s="20" t="s">
        <v>156</v>
      </c>
      <c r="BK364" s="178">
        <f>ROUND(I364*H364,2)</f>
        <v>0</v>
      </c>
      <c r="BL364" s="20" t="s">
        <v>282</v>
      </c>
      <c r="BM364" s="177" t="s">
        <v>502</v>
      </c>
    </row>
    <row r="365" s="2" customFormat="1">
      <c r="A365" s="39"/>
      <c r="B365" s="40"/>
      <c r="C365" s="39"/>
      <c r="D365" s="179" t="s">
        <v>158</v>
      </c>
      <c r="E365" s="39"/>
      <c r="F365" s="180" t="s">
        <v>503</v>
      </c>
      <c r="G365" s="39"/>
      <c r="H365" s="39"/>
      <c r="I365" s="181"/>
      <c r="J365" s="39"/>
      <c r="K365" s="39"/>
      <c r="L365" s="40"/>
      <c r="M365" s="182"/>
      <c r="N365" s="183"/>
      <c r="O365" s="73"/>
      <c r="P365" s="73"/>
      <c r="Q365" s="73"/>
      <c r="R365" s="73"/>
      <c r="S365" s="73"/>
      <c r="T365" s="74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20" t="s">
        <v>158</v>
      </c>
      <c r="AU365" s="20" t="s">
        <v>156</v>
      </c>
    </row>
    <row r="366" s="2" customFormat="1">
      <c r="A366" s="39"/>
      <c r="B366" s="40"/>
      <c r="C366" s="39"/>
      <c r="D366" s="184" t="s">
        <v>160</v>
      </c>
      <c r="E366" s="39"/>
      <c r="F366" s="185" t="s">
        <v>504</v>
      </c>
      <c r="G366" s="39"/>
      <c r="H366" s="39"/>
      <c r="I366" s="181"/>
      <c r="J366" s="39"/>
      <c r="K366" s="39"/>
      <c r="L366" s="40"/>
      <c r="M366" s="182"/>
      <c r="N366" s="183"/>
      <c r="O366" s="73"/>
      <c r="P366" s="73"/>
      <c r="Q366" s="73"/>
      <c r="R366" s="73"/>
      <c r="S366" s="73"/>
      <c r="T366" s="74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20" t="s">
        <v>160</v>
      </c>
      <c r="AU366" s="20" t="s">
        <v>156</v>
      </c>
    </row>
    <row r="367" s="14" customFormat="1">
      <c r="A367" s="14"/>
      <c r="B367" s="193"/>
      <c r="C367" s="14"/>
      <c r="D367" s="179" t="s">
        <v>162</v>
      </c>
      <c r="E367" s="194" t="s">
        <v>3</v>
      </c>
      <c r="F367" s="195" t="s">
        <v>505</v>
      </c>
      <c r="G367" s="14"/>
      <c r="H367" s="196">
        <v>14.800000000000001</v>
      </c>
      <c r="I367" s="197"/>
      <c r="J367" s="14"/>
      <c r="K367" s="14"/>
      <c r="L367" s="193"/>
      <c r="M367" s="198"/>
      <c r="N367" s="199"/>
      <c r="O367" s="199"/>
      <c r="P367" s="199"/>
      <c r="Q367" s="199"/>
      <c r="R367" s="199"/>
      <c r="S367" s="199"/>
      <c r="T367" s="200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194" t="s">
        <v>162</v>
      </c>
      <c r="AU367" s="194" t="s">
        <v>156</v>
      </c>
      <c r="AV367" s="14" t="s">
        <v>156</v>
      </c>
      <c r="AW367" s="14" t="s">
        <v>37</v>
      </c>
      <c r="AX367" s="14" t="s">
        <v>76</v>
      </c>
      <c r="AY367" s="194" t="s">
        <v>148</v>
      </c>
    </row>
    <row r="368" s="14" customFormat="1">
      <c r="A368" s="14"/>
      <c r="B368" s="193"/>
      <c r="C368" s="14"/>
      <c r="D368" s="179" t="s">
        <v>162</v>
      </c>
      <c r="E368" s="194" t="s">
        <v>3</v>
      </c>
      <c r="F368" s="195" t="s">
        <v>506</v>
      </c>
      <c r="G368" s="14"/>
      <c r="H368" s="196">
        <v>16</v>
      </c>
      <c r="I368" s="197"/>
      <c r="J368" s="14"/>
      <c r="K368" s="14"/>
      <c r="L368" s="193"/>
      <c r="M368" s="198"/>
      <c r="N368" s="199"/>
      <c r="O368" s="199"/>
      <c r="P368" s="199"/>
      <c r="Q368" s="199"/>
      <c r="R368" s="199"/>
      <c r="S368" s="199"/>
      <c r="T368" s="20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194" t="s">
        <v>162</v>
      </c>
      <c r="AU368" s="194" t="s">
        <v>156</v>
      </c>
      <c r="AV368" s="14" t="s">
        <v>156</v>
      </c>
      <c r="AW368" s="14" t="s">
        <v>37</v>
      </c>
      <c r="AX368" s="14" t="s">
        <v>76</v>
      </c>
      <c r="AY368" s="194" t="s">
        <v>148</v>
      </c>
    </row>
    <row r="369" s="14" customFormat="1">
      <c r="A369" s="14"/>
      <c r="B369" s="193"/>
      <c r="C369" s="14"/>
      <c r="D369" s="179" t="s">
        <v>162</v>
      </c>
      <c r="E369" s="194" t="s">
        <v>3</v>
      </c>
      <c r="F369" s="195" t="s">
        <v>507</v>
      </c>
      <c r="G369" s="14"/>
      <c r="H369" s="196">
        <v>7</v>
      </c>
      <c r="I369" s="197"/>
      <c r="J369" s="14"/>
      <c r="K369" s="14"/>
      <c r="L369" s="193"/>
      <c r="M369" s="198"/>
      <c r="N369" s="199"/>
      <c r="O369" s="199"/>
      <c r="P369" s="199"/>
      <c r="Q369" s="199"/>
      <c r="R369" s="199"/>
      <c r="S369" s="199"/>
      <c r="T369" s="20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194" t="s">
        <v>162</v>
      </c>
      <c r="AU369" s="194" t="s">
        <v>156</v>
      </c>
      <c r="AV369" s="14" t="s">
        <v>156</v>
      </c>
      <c r="AW369" s="14" t="s">
        <v>37</v>
      </c>
      <c r="AX369" s="14" t="s">
        <v>76</v>
      </c>
      <c r="AY369" s="194" t="s">
        <v>148</v>
      </c>
    </row>
    <row r="370" s="15" customFormat="1">
      <c r="A370" s="15"/>
      <c r="B370" s="201"/>
      <c r="C370" s="15"/>
      <c r="D370" s="179" t="s">
        <v>162</v>
      </c>
      <c r="E370" s="202" t="s">
        <v>3</v>
      </c>
      <c r="F370" s="203" t="s">
        <v>182</v>
      </c>
      <c r="G370" s="15"/>
      <c r="H370" s="204">
        <v>37.799999999999997</v>
      </c>
      <c r="I370" s="205"/>
      <c r="J370" s="15"/>
      <c r="K370" s="15"/>
      <c r="L370" s="201"/>
      <c r="M370" s="206"/>
      <c r="N370" s="207"/>
      <c r="O370" s="207"/>
      <c r="P370" s="207"/>
      <c r="Q370" s="207"/>
      <c r="R370" s="207"/>
      <c r="S370" s="207"/>
      <c r="T370" s="208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02" t="s">
        <v>162</v>
      </c>
      <c r="AU370" s="202" t="s">
        <v>156</v>
      </c>
      <c r="AV370" s="15" t="s">
        <v>155</v>
      </c>
      <c r="AW370" s="15" t="s">
        <v>37</v>
      </c>
      <c r="AX370" s="15" t="s">
        <v>84</v>
      </c>
      <c r="AY370" s="202" t="s">
        <v>148</v>
      </c>
    </row>
    <row r="371" s="2" customFormat="1" ht="16.5" customHeight="1">
      <c r="A371" s="39"/>
      <c r="B371" s="165"/>
      <c r="C371" s="166" t="s">
        <v>508</v>
      </c>
      <c r="D371" s="166" t="s">
        <v>150</v>
      </c>
      <c r="E371" s="167" t="s">
        <v>509</v>
      </c>
      <c r="F371" s="168" t="s">
        <v>510</v>
      </c>
      <c r="G371" s="169" t="s">
        <v>276</v>
      </c>
      <c r="H371" s="170">
        <v>8</v>
      </c>
      <c r="I371" s="171"/>
      <c r="J371" s="172">
        <f>ROUND(I371*H371,2)</f>
        <v>0</v>
      </c>
      <c r="K371" s="168" t="s">
        <v>154</v>
      </c>
      <c r="L371" s="40"/>
      <c r="M371" s="173" t="s">
        <v>3</v>
      </c>
      <c r="N371" s="174" t="s">
        <v>48</v>
      </c>
      <c r="O371" s="73"/>
      <c r="P371" s="175">
        <f>O371*H371</f>
        <v>0</v>
      </c>
      <c r="Q371" s="175">
        <v>0</v>
      </c>
      <c r="R371" s="175">
        <f>Q371*H371</f>
        <v>0</v>
      </c>
      <c r="S371" s="175">
        <v>0.00348</v>
      </c>
      <c r="T371" s="176">
        <f>S371*H371</f>
        <v>0.02784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177" t="s">
        <v>282</v>
      </c>
      <c r="AT371" s="177" t="s">
        <v>150</v>
      </c>
      <c r="AU371" s="177" t="s">
        <v>156</v>
      </c>
      <c r="AY371" s="20" t="s">
        <v>148</v>
      </c>
      <c r="BE371" s="178">
        <f>IF(N371="základní",J371,0)</f>
        <v>0</v>
      </c>
      <c r="BF371" s="178">
        <f>IF(N371="snížená",J371,0)</f>
        <v>0</v>
      </c>
      <c r="BG371" s="178">
        <f>IF(N371="zákl. přenesená",J371,0)</f>
        <v>0</v>
      </c>
      <c r="BH371" s="178">
        <f>IF(N371="sníž. přenesená",J371,0)</f>
        <v>0</v>
      </c>
      <c r="BI371" s="178">
        <f>IF(N371="nulová",J371,0)</f>
        <v>0</v>
      </c>
      <c r="BJ371" s="20" t="s">
        <v>156</v>
      </c>
      <c r="BK371" s="178">
        <f>ROUND(I371*H371,2)</f>
        <v>0</v>
      </c>
      <c r="BL371" s="20" t="s">
        <v>282</v>
      </c>
      <c r="BM371" s="177" t="s">
        <v>511</v>
      </c>
    </row>
    <row r="372" s="2" customFormat="1">
      <c r="A372" s="39"/>
      <c r="B372" s="40"/>
      <c r="C372" s="39"/>
      <c r="D372" s="179" t="s">
        <v>158</v>
      </c>
      <c r="E372" s="39"/>
      <c r="F372" s="180" t="s">
        <v>512</v>
      </c>
      <c r="G372" s="39"/>
      <c r="H372" s="39"/>
      <c r="I372" s="181"/>
      <c r="J372" s="39"/>
      <c r="K372" s="39"/>
      <c r="L372" s="40"/>
      <c r="M372" s="182"/>
      <c r="N372" s="183"/>
      <c r="O372" s="73"/>
      <c r="P372" s="73"/>
      <c r="Q372" s="73"/>
      <c r="R372" s="73"/>
      <c r="S372" s="73"/>
      <c r="T372" s="74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20" t="s">
        <v>158</v>
      </c>
      <c r="AU372" s="20" t="s">
        <v>156</v>
      </c>
    </row>
    <row r="373" s="2" customFormat="1">
      <c r="A373" s="39"/>
      <c r="B373" s="40"/>
      <c r="C373" s="39"/>
      <c r="D373" s="184" t="s">
        <v>160</v>
      </c>
      <c r="E373" s="39"/>
      <c r="F373" s="185" t="s">
        <v>513</v>
      </c>
      <c r="G373" s="39"/>
      <c r="H373" s="39"/>
      <c r="I373" s="181"/>
      <c r="J373" s="39"/>
      <c r="K373" s="39"/>
      <c r="L373" s="40"/>
      <c r="M373" s="182"/>
      <c r="N373" s="183"/>
      <c r="O373" s="73"/>
      <c r="P373" s="73"/>
      <c r="Q373" s="73"/>
      <c r="R373" s="73"/>
      <c r="S373" s="73"/>
      <c r="T373" s="74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20" t="s">
        <v>160</v>
      </c>
      <c r="AU373" s="20" t="s">
        <v>156</v>
      </c>
    </row>
    <row r="374" s="14" customFormat="1">
      <c r="A374" s="14"/>
      <c r="B374" s="193"/>
      <c r="C374" s="14"/>
      <c r="D374" s="179" t="s">
        <v>162</v>
      </c>
      <c r="E374" s="194" t="s">
        <v>3</v>
      </c>
      <c r="F374" s="195" t="s">
        <v>514</v>
      </c>
      <c r="G374" s="14"/>
      <c r="H374" s="196">
        <v>8</v>
      </c>
      <c r="I374" s="197"/>
      <c r="J374" s="14"/>
      <c r="K374" s="14"/>
      <c r="L374" s="193"/>
      <c r="M374" s="198"/>
      <c r="N374" s="199"/>
      <c r="O374" s="199"/>
      <c r="P374" s="199"/>
      <c r="Q374" s="199"/>
      <c r="R374" s="199"/>
      <c r="S374" s="199"/>
      <c r="T374" s="200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194" t="s">
        <v>162</v>
      </c>
      <c r="AU374" s="194" t="s">
        <v>156</v>
      </c>
      <c r="AV374" s="14" t="s">
        <v>156</v>
      </c>
      <c r="AW374" s="14" t="s">
        <v>37</v>
      </c>
      <c r="AX374" s="14" t="s">
        <v>84</v>
      </c>
      <c r="AY374" s="194" t="s">
        <v>148</v>
      </c>
    </row>
    <row r="375" s="2" customFormat="1" ht="21.75" customHeight="1">
      <c r="A375" s="39"/>
      <c r="B375" s="165"/>
      <c r="C375" s="166" t="s">
        <v>515</v>
      </c>
      <c r="D375" s="166" t="s">
        <v>150</v>
      </c>
      <c r="E375" s="167" t="s">
        <v>516</v>
      </c>
      <c r="F375" s="168" t="s">
        <v>517</v>
      </c>
      <c r="G375" s="169" t="s">
        <v>276</v>
      </c>
      <c r="H375" s="170">
        <v>67.599999999999994</v>
      </c>
      <c r="I375" s="171"/>
      <c r="J375" s="172">
        <f>ROUND(I375*H375,2)</f>
        <v>0</v>
      </c>
      <c r="K375" s="168" t="s">
        <v>154</v>
      </c>
      <c r="L375" s="40"/>
      <c r="M375" s="173" t="s">
        <v>3</v>
      </c>
      <c r="N375" s="174" t="s">
        <v>48</v>
      </c>
      <c r="O375" s="73"/>
      <c r="P375" s="175">
        <f>O375*H375</f>
        <v>0</v>
      </c>
      <c r="Q375" s="175">
        <v>0</v>
      </c>
      <c r="R375" s="175">
        <f>Q375*H375</f>
        <v>0</v>
      </c>
      <c r="S375" s="175">
        <v>0.0017700000000000001</v>
      </c>
      <c r="T375" s="176">
        <f>S375*H375</f>
        <v>0.11965199999999999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177" t="s">
        <v>282</v>
      </c>
      <c r="AT375" s="177" t="s">
        <v>150</v>
      </c>
      <c r="AU375" s="177" t="s">
        <v>156</v>
      </c>
      <c r="AY375" s="20" t="s">
        <v>148</v>
      </c>
      <c r="BE375" s="178">
        <f>IF(N375="základní",J375,0)</f>
        <v>0</v>
      </c>
      <c r="BF375" s="178">
        <f>IF(N375="snížená",J375,0)</f>
        <v>0</v>
      </c>
      <c r="BG375" s="178">
        <f>IF(N375="zákl. přenesená",J375,0)</f>
        <v>0</v>
      </c>
      <c r="BH375" s="178">
        <f>IF(N375="sníž. přenesená",J375,0)</f>
        <v>0</v>
      </c>
      <c r="BI375" s="178">
        <f>IF(N375="nulová",J375,0)</f>
        <v>0</v>
      </c>
      <c r="BJ375" s="20" t="s">
        <v>156</v>
      </c>
      <c r="BK375" s="178">
        <f>ROUND(I375*H375,2)</f>
        <v>0</v>
      </c>
      <c r="BL375" s="20" t="s">
        <v>282</v>
      </c>
      <c r="BM375" s="177" t="s">
        <v>518</v>
      </c>
    </row>
    <row r="376" s="2" customFormat="1">
      <c r="A376" s="39"/>
      <c r="B376" s="40"/>
      <c r="C376" s="39"/>
      <c r="D376" s="179" t="s">
        <v>158</v>
      </c>
      <c r="E376" s="39"/>
      <c r="F376" s="180" t="s">
        <v>519</v>
      </c>
      <c r="G376" s="39"/>
      <c r="H376" s="39"/>
      <c r="I376" s="181"/>
      <c r="J376" s="39"/>
      <c r="K376" s="39"/>
      <c r="L376" s="40"/>
      <c r="M376" s="182"/>
      <c r="N376" s="183"/>
      <c r="O376" s="73"/>
      <c r="P376" s="73"/>
      <c r="Q376" s="73"/>
      <c r="R376" s="73"/>
      <c r="S376" s="73"/>
      <c r="T376" s="74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20" t="s">
        <v>158</v>
      </c>
      <c r="AU376" s="20" t="s">
        <v>156</v>
      </c>
    </row>
    <row r="377" s="2" customFormat="1">
      <c r="A377" s="39"/>
      <c r="B377" s="40"/>
      <c r="C377" s="39"/>
      <c r="D377" s="184" t="s">
        <v>160</v>
      </c>
      <c r="E377" s="39"/>
      <c r="F377" s="185" t="s">
        <v>520</v>
      </c>
      <c r="G377" s="39"/>
      <c r="H377" s="39"/>
      <c r="I377" s="181"/>
      <c r="J377" s="39"/>
      <c r="K377" s="39"/>
      <c r="L377" s="40"/>
      <c r="M377" s="182"/>
      <c r="N377" s="183"/>
      <c r="O377" s="73"/>
      <c r="P377" s="73"/>
      <c r="Q377" s="73"/>
      <c r="R377" s="73"/>
      <c r="S377" s="73"/>
      <c r="T377" s="74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20" t="s">
        <v>160</v>
      </c>
      <c r="AU377" s="20" t="s">
        <v>156</v>
      </c>
    </row>
    <row r="378" s="2" customFormat="1" ht="16.5" customHeight="1">
      <c r="A378" s="39"/>
      <c r="B378" s="165"/>
      <c r="C378" s="166" t="s">
        <v>521</v>
      </c>
      <c r="D378" s="166" t="s">
        <v>150</v>
      </c>
      <c r="E378" s="167" t="s">
        <v>522</v>
      </c>
      <c r="F378" s="168" t="s">
        <v>523</v>
      </c>
      <c r="G378" s="169" t="s">
        <v>369</v>
      </c>
      <c r="H378" s="170">
        <v>2</v>
      </c>
      <c r="I378" s="171"/>
      <c r="J378" s="172">
        <f>ROUND(I378*H378,2)</f>
        <v>0</v>
      </c>
      <c r="K378" s="168" t="s">
        <v>154</v>
      </c>
      <c r="L378" s="40"/>
      <c r="M378" s="173" t="s">
        <v>3</v>
      </c>
      <c r="N378" s="174" t="s">
        <v>48</v>
      </c>
      <c r="O378" s="73"/>
      <c r="P378" s="175">
        <f>O378*H378</f>
        <v>0</v>
      </c>
      <c r="Q378" s="175">
        <v>0</v>
      </c>
      <c r="R378" s="175">
        <f>Q378*H378</f>
        <v>0</v>
      </c>
      <c r="S378" s="175">
        <v>0.014999999999999999</v>
      </c>
      <c r="T378" s="176">
        <f>S378*H378</f>
        <v>0.029999999999999999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177" t="s">
        <v>282</v>
      </c>
      <c r="AT378" s="177" t="s">
        <v>150</v>
      </c>
      <c r="AU378" s="177" t="s">
        <v>156</v>
      </c>
      <c r="AY378" s="20" t="s">
        <v>148</v>
      </c>
      <c r="BE378" s="178">
        <f>IF(N378="základní",J378,0)</f>
        <v>0</v>
      </c>
      <c r="BF378" s="178">
        <f>IF(N378="snížená",J378,0)</f>
        <v>0</v>
      </c>
      <c r="BG378" s="178">
        <f>IF(N378="zákl. přenesená",J378,0)</f>
        <v>0</v>
      </c>
      <c r="BH378" s="178">
        <f>IF(N378="sníž. přenesená",J378,0)</f>
        <v>0</v>
      </c>
      <c r="BI378" s="178">
        <f>IF(N378="nulová",J378,0)</f>
        <v>0</v>
      </c>
      <c r="BJ378" s="20" t="s">
        <v>156</v>
      </c>
      <c r="BK378" s="178">
        <f>ROUND(I378*H378,2)</f>
        <v>0</v>
      </c>
      <c r="BL378" s="20" t="s">
        <v>282</v>
      </c>
      <c r="BM378" s="177" t="s">
        <v>524</v>
      </c>
    </row>
    <row r="379" s="2" customFormat="1">
      <c r="A379" s="39"/>
      <c r="B379" s="40"/>
      <c r="C379" s="39"/>
      <c r="D379" s="179" t="s">
        <v>158</v>
      </c>
      <c r="E379" s="39"/>
      <c r="F379" s="180" t="s">
        <v>525</v>
      </c>
      <c r="G379" s="39"/>
      <c r="H379" s="39"/>
      <c r="I379" s="181"/>
      <c r="J379" s="39"/>
      <c r="K379" s="39"/>
      <c r="L379" s="40"/>
      <c r="M379" s="182"/>
      <c r="N379" s="183"/>
      <c r="O379" s="73"/>
      <c r="P379" s="73"/>
      <c r="Q379" s="73"/>
      <c r="R379" s="73"/>
      <c r="S379" s="73"/>
      <c r="T379" s="74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20" t="s">
        <v>158</v>
      </c>
      <c r="AU379" s="20" t="s">
        <v>156</v>
      </c>
    </row>
    <row r="380" s="2" customFormat="1">
      <c r="A380" s="39"/>
      <c r="B380" s="40"/>
      <c r="C380" s="39"/>
      <c r="D380" s="184" t="s">
        <v>160</v>
      </c>
      <c r="E380" s="39"/>
      <c r="F380" s="185" t="s">
        <v>526</v>
      </c>
      <c r="G380" s="39"/>
      <c r="H380" s="39"/>
      <c r="I380" s="181"/>
      <c r="J380" s="39"/>
      <c r="K380" s="39"/>
      <c r="L380" s="40"/>
      <c r="M380" s="182"/>
      <c r="N380" s="183"/>
      <c r="O380" s="73"/>
      <c r="P380" s="73"/>
      <c r="Q380" s="73"/>
      <c r="R380" s="73"/>
      <c r="S380" s="73"/>
      <c r="T380" s="74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20" t="s">
        <v>160</v>
      </c>
      <c r="AU380" s="20" t="s">
        <v>156</v>
      </c>
    </row>
    <row r="381" s="2" customFormat="1" ht="21.75" customHeight="1">
      <c r="A381" s="39"/>
      <c r="B381" s="165"/>
      <c r="C381" s="166" t="s">
        <v>527</v>
      </c>
      <c r="D381" s="166" t="s">
        <v>150</v>
      </c>
      <c r="E381" s="167" t="s">
        <v>528</v>
      </c>
      <c r="F381" s="168" t="s">
        <v>529</v>
      </c>
      <c r="G381" s="169" t="s">
        <v>276</v>
      </c>
      <c r="H381" s="170">
        <v>67.599999999999994</v>
      </c>
      <c r="I381" s="171"/>
      <c r="J381" s="172">
        <f>ROUND(I381*H381,2)</f>
        <v>0</v>
      </c>
      <c r="K381" s="168" t="s">
        <v>154</v>
      </c>
      <c r="L381" s="40"/>
      <c r="M381" s="173" t="s">
        <v>3</v>
      </c>
      <c r="N381" s="174" t="s">
        <v>48</v>
      </c>
      <c r="O381" s="73"/>
      <c r="P381" s="175">
        <f>O381*H381</f>
        <v>0</v>
      </c>
      <c r="Q381" s="175">
        <v>0</v>
      </c>
      <c r="R381" s="175">
        <f>Q381*H381</f>
        <v>0</v>
      </c>
      <c r="S381" s="175">
        <v>0.002</v>
      </c>
      <c r="T381" s="176">
        <f>S381*H381</f>
        <v>0.13519999999999999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177" t="s">
        <v>282</v>
      </c>
      <c r="AT381" s="177" t="s">
        <v>150</v>
      </c>
      <c r="AU381" s="177" t="s">
        <v>156</v>
      </c>
      <c r="AY381" s="20" t="s">
        <v>148</v>
      </c>
      <c r="BE381" s="178">
        <f>IF(N381="základní",J381,0)</f>
        <v>0</v>
      </c>
      <c r="BF381" s="178">
        <f>IF(N381="snížená",J381,0)</f>
        <v>0</v>
      </c>
      <c r="BG381" s="178">
        <f>IF(N381="zákl. přenesená",J381,0)</f>
        <v>0</v>
      </c>
      <c r="BH381" s="178">
        <f>IF(N381="sníž. přenesená",J381,0)</f>
        <v>0</v>
      </c>
      <c r="BI381" s="178">
        <f>IF(N381="nulová",J381,0)</f>
        <v>0</v>
      </c>
      <c r="BJ381" s="20" t="s">
        <v>156</v>
      </c>
      <c r="BK381" s="178">
        <f>ROUND(I381*H381,2)</f>
        <v>0</v>
      </c>
      <c r="BL381" s="20" t="s">
        <v>282</v>
      </c>
      <c r="BM381" s="177" t="s">
        <v>530</v>
      </c>
    </row>
    <row r="382" s="2" customFormat="1">
      <c r="A382" s="39"/>
      <c r="B382" s="40"/>
      <c r="C382" s="39"/>
      <c r="D382" s="179" t="s">
        <v>158</v>
      </c>
      <c r="E382" s="39"/>
      <c r="F382" s="180" t="s">
        <v>531</v>
      </c>
      <c r="G382" s="39"/>
      <c r="H382" s="39"/>
      <c r="I382" s="181"/>
      <c r="J382" s="39"/>
      <c r="K382" s="39"/>
      <c r="L382" s="40"/>
      <c r="M382" s="182"/>
      <c r="N382" s="183"/>
      <c r="O382" s="73"/>
      <c r="P382" s="73"/>
      <c r="Q382" s="73"/>
      <c r="R382" s="73"/>
      <c r="S382" s="73"/>
      <c r="T382" s="74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20" t="s">
        <v>158</v>
      </c>
      <c r="AU382" s="20" t="s">
        <v>156</v>
      </c>
    </row>
    <row r="383" s="2" customFormat="1">
      <c r="A383" s="39"/>
      <c r="B383" s="40"/>
      <c r="C383" s="39"/>
      <c r="D383" s="184" t="s">
        <v>160</v>
      </c>
      <c r="E383" s="39"/>
      <c r="F383" s="185" t="s">
        <v>532</v>
      </c>
      <c r="G383" s="39"/>
      <c r="H383" s="39"/>
      <c r="I383" s="181"/>
      <c r="J383" s="39"/>
      <c r="K383" s="39"/>
      <c r="L383" s="40"/>
      <c r="M383" s="182"/>
      <c r="N383" s="183"/>
      <c r="O383" s="73"/>
      <c r="P383" s="73"/>
      <c r="Q383" s="73"/>
      <c r="R383" s="73"/>
      <c r="S383" s="73"/>
      <c r="T383" s="74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20" t="s">
        <v>160</v>
      </c>
      <c r="AU383" s="20" t="s">
        <v>156</v>
      </c>
    </row>
    <row r="384" s="2" customFormat="1" ht="16.5" customHeight="1">
      <c r="A384" s="39"/>
      <c r="B384" s="165"/>
      <c r="C384" s="166" t="s">
        <v>533</v>
      </c>
      <c r="D384" s="166" t="s">
        <v>150</v>
      </c>
      <c r="E384" s="167" t="s">
        <v>534</v>
      </c>
      <c r="F384" s="168" t="s">
        <v>535</v>
      </c>
      <c r="G384" s="169" t="s">
        <v>276</v>
      </c>
      <c r="H384" s="170">
        <v>29</v>
      </c>
      <c r="I384" s="171"/>
      <c r="J384" s="172">
        <f>ROUND(I384*H384,2)</f>
        <v>0</v>
      </c>
      <c r="K384" s="168" t="s">
        <v>154</v>
      </c>
      <c r="L384" s="40"/>
      <c r="M384" s="173" t="s">
        <v>3</v>
      </c>
      <c r="N384" s="174" t="s">
        <v>48</v>
      </c>
      <c r="O384" s="73"/>
      <c r="P384" s="175">
        <f>O384*H384</f>
        <v>0</v>
      </c>
      <c r="Q384" s="175">
        <v>0</v>
      </c>
      <c r="R384" s="175">
        <f>Q384*H384</f>
        <v>0</v>
      </c>
      <c r="S384" s="175">
        <v>0.00167</v>
      </c>
      <c r="T384" s="176">
        <f>S384*H384</f>
        <v>0.048430000000000001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177" t="s">
        <v>282</v>
      </c>
      <c r="AT384" s="177" t="s">
        <v>150</v>
      </c>
      <c r="AU384" s="177" t="s">
        <v>156</v>
      </c>
      <c r="AY384" s="20" t="s">
        <v>148</v>
      </c>
      <c r="BE384" s="178">
        <f>IF(N384="základní",J384,0)</f>
        <v>0</v>
      </c>
      <c r="BF384" s="178">
        <f>IF(N384="snížená",J384,0)</f>
        <v>0</v>
      </c>
      <c r="BG384" s="178">
        <f>IF(N384="zákl. přenesená",J384,0)</f>
        <v>0</v>
      </c>
      <c r="BH384" s="178">
        <f>IF(N384="sníž. přenesená",J384,0)</f>
        <v>0</v>
      </c>
      <c r="BI384" s="178">
        <f>IF(N384="nulová",J384,0)</f>
        <v>0</v>
      </c>
      <c r="BJ384" s="20" t="s">
        <v>156</v>
      </c>
      <c r="BK384" s="178">
        <f>ROUND(I384*H384,2)</f>
        <v>0</v>
      </c>
      <c r="BL384" s="20" t="s">
        <v>282</v>
      </c>
      <c r="BM384" s="177" t="s">
        <v>536</v>
      </c>
    </row>
    <row r="385" s="2" customFormat="1">
      <c r="A385" s="39"/>
      <c r="B385" s="40"/>
      <c r="C385" s="39"/>
      <c r="D385" s="179" t="s">
        <v>158</v>
      </c>
      <c r="E385" s="39"/>
      <c r="F385" s="180" t="s">
        <v>537</v>
      </c>
      <c r="G385" s="39"/>
      <c r="H385" s="39"/>
      <c r="I385" s="181"/>
      <c r="J385" s="39"/>
      <c r="K385" s="39"/>
      <c r="L385" s="40"/>
      <c r="M385" s="182"/>
      <c r="N385" s="183"/>
      <c r="O385" s="73"/>
      <c r="P385" s="73"/>
      <c r="Q385" s="73"/>
      <c r="R385" s="73"/>
      <c r="S385" s="73"/>
      <c r="T385" s="74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20" t="s">
        <v>158</v>
      </c>
      <c r="AU385" s="20" t="s">
        <v>156</v>
      </c>
    </row>
    <row r="386" s="2" customFormat="1">
      <c r="A386" s="39"/>
      <c r="B386" s="40"/>
      <c r="C386" s="39"/>
      <c r="D386" s="184" t="s">
        <v>160</v>
      </c>
      <c r="E386" s="39"/>
      <c r="F386" s="185" t="s">
        <v>538</v>
      </c>
      <c r="G386" s="39"/>
      <c r="H386" s="39"/>
      <c r="I386" s="181"/>
      <c r="J386" s="39"/>
      <c r="K386" s="39"/>
      <c r="L386" s="40"/>
      <c r="M386" s="182"/>
      <c r="N386" s="183"/>
      <c r="O386" s="73"/>
      <c r="P386" s="73"/>
      <c r="Q386" s="73"/>
      <c r="R386" s="73"/>
      <c r="S386" s="73"/>
      <c r="T386" s="74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20" t="s">
        <v>160</v>
      </c>
      <c r="AU386" s="20" t="s">
        <v>156</v>
      </c>
    </row>
    <row r="387" s="14" customFormat="1">
      <c r="A387" s="14"/>
      <c r="B387" s="193"/>
      <c r="C387" s="14"/>
      <c r="D387" s="179" t="s">
        <v>162</v>
      </c>
      <c r="E387" s="194" t="s">
        <v>3</v>
      </c>
      <c r="F387" s="195" t="s">
        <v>539</v>
      </c>
      <c r="G387" s="14"/>
      <c r="H387" s="196">
        <v>22.399999999999999</v>
      </c>
      <c r="I387" s="197"/>
      <c r="J387" s="14"/>
      <c r="K387" s="14"/>
      <c r="L387" s="193"/>
      <c r="M387" s="198"/>
      <c r="N387" s="199"/>
      <c r="O387" s="199"/>
      <c r="P387" s="199"/>
      <c r="Q387" s="199"/>
      <c r="R387" s="199"/>
      <c r="S387" s="199"/>
      <c r="T387" s="20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194" t="s">
        <v>162</v>
      </c>
      <c r="AU387" s="194" t="s">
        <v>156</v>
      </c>
      <c r="AV387" s="14" t="s">
        <v>156</v>
      </c>
      <c r="AW387" s="14" t="s">
        <v>37</v>
      </c>
      <c r="AX387" s="14" t="s">
        <v>76</v>
      </c>
      <c r="AY387" s="194" t="s">
        <v>148</v>
      </c>
    </row>
    <row r="388" s="14" customFormat="1">
      <c r="A388" s="14"/>
      <c r="B388" s="193"/>
      <c r="C388" s="14"/>
      <c r="D388" s="179" t="s">
        <v>162</v>
      </c>
      <c r="E388" s="194" t="s">
        <v>3</v>
      </c>
      <c r="F388" s="195" t="s">
        <v>540</v>
      </c>
      <c r="G388" s="14"/>
      <c r="H388" s="196">
        <v>4.7999999999999998</v>
      </c>
      <c r="I388" s="197"/>
      <c r="J388" s="14"/>
      <c r="K388" s="14"/>
      <c r="L388" s="193"/>
      <c r="M388" s="198"/>
      <c r="N388" s="199"/>
      <c r="O388" s="199"/>
      <c r="P388" s="199"/>
      <c r="Q388" s="199"/>
      <c r="R388" s="199"/>
      <c r="S388" s="199"/>
      <c r="T388" s="20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194" t="s">
        <v>162</v>
      </c>
      <c r="AU388" s="194" t="s">
        <v>156</v>
      </c>
      <c r="AV388" s="14" t="s">
        <v>156</v>
      </c>
      <c r="AW388" s="14" t="s">
        <v>37</v>
      </c>
      <c r="AX388" s="14" t="s">
        <v>76</v>
      </c>
      <c r="AY388" s="194" t="s">
        <v>148</v>
      </c>
    </row>
    <row r="389" s="14" customFormat="1">
      <c r="A389" s="14"/>
      <c r="B389" s="193"/>
      <c r="C389" s="14"/>
      <c r="D389" s="179" t="s">
        <v>162</v>
      </c>
      <c r="E389" s="194" t="s">
        <v>3</v>
      </c>
      <c r="F389" s="195" t="s">
        <v>541</v>
      </c>
      <c r="G389" s="14"/>
      <c r="H389" s="196">
        <v>1.8</v>
      </c>
      <c r="I389" s="197"/>
      <c r="J389" s="14"/>
      <c r="K389" s="14"/>
      <c r="L389" s="193"/>
      <c r="M389" s="198"/>
      <c r="N389" s="199"/>
      <c r="O389" s="199"/>
      <c r="P389" s="199"/>
      <c r="Q389" s="199"/>
      <c r="R389" s="199"/>
      <c r="S389" s="199"/>
      <c r="T389" s="20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194" t="s">
        <v>162</v>
      </c>
      <c r="AU389" s="194" t="s">
        <v>156</v>
      </c>
      <c r="AV389" s="14" t="s">
        <v>156</v>
      </c>
      <c r="AW389" s="14" t="s">
        <v>37</v>
      </c>
      <c r="AX389" s="14" t="s">
        <v>76</v>
      </c>
      <c r="AY389" s="194" t="s">
        <v>148</v>
      </c>
    </row>
    <row r="390" s="15" customFormat="1">
      <c r="A390" s="15"/>
      <c r="B390" s="201"/>
      <c r="C390" s="15"/>
      <c r="D390" s="179" t="s">
        <v>162</v>
      </c>
      <c r="E390" s="202" t="s">
        <v>3</v>
      </c>
      <c r="F390" s="203" t="s">
        <v>182</v>
      </c>
      <c r="G390" s="15"/>
      <c r="H390" s="204">
        <v>29</v>
      </c>
      <c r="I390" s="205"/>
      <c r="J390" s="15"/>
      <c r="K390" s="15"/>
      <c r="L390" s="201"/>
      <c r="M390" s="206"/>
      <c r="N390" s="207"/>
      <c r="O390" s="207"/>
      <c r="P390" s="207"/>
      <c r="Q390" s="207"/>
      <c r="R390" s="207"/>
      <c r="S390" s="207"/>
      <c r="T390" s="208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02" t="s">
        <v>162</v>
      </c>
      <c r="AU390" s="202" t="s">
        <v>156</v>
      </c>
      <c r="AV390" s="15" t="s">
        <v>155</v>
      </c>
      <c r="AW390" s="15" t="s">
        <v>37</v>
      </c>
      <c r="AX390" s="15" t="s">
        <v>84</v>
      </c>
      <c r="AY390" s="202" t="s">
        <v>148</v>
      </c>
    </row>
    <row r="391" s="2" customFormat="1" ht="16.5" customHeight="1">
      <c r="A391" s="39"/>
      <c r="B391" s="165"/>
      <c r="C391" s="166" t="s">
        <v>542</v>
      </c>
      <c r="D391" s="166" t="s">
        <v>150</v>
      </c>
      <c r="E391" s="167" t="s">
        <v>543</v>
      </c>
      <c r="F391" s="168" t="s">
        <v>544</v>
      </c>
      <c r="G391" s="169" t="s">
        <v>276</v>
      </c>
      <c r="H391" s="170">
        <v>67.599999999999994</v>
      </c>
      <c r="I391" s="171"/>
      <c r="J391" s="172">
        <f>ROUND(I391*H391,2)</f>
        <v>0</v>
      </c>
      <c r="K391" s="168" t="s">
        <v>154</v>
      </c>
      <c r="L391" s="40"/>
      <c r="M391" s="173" t="s">
        <v>3</v>
      </c>
      <c r="N391" s="174" t="s">
        <v>48</v>
      </c>
      <c r="O391" s="73"/>
      <c r="P391" s="175">
        <f>O391*H391</f>
        <v>0</v>
      </c>
      <c r="Q391" s="175">
        <v>0</v>
      </c>
      <c r="R391" s="175">
        <f>Q391*H391</f>
        <v>0</v>
      </c>
      <c r="S391" s="175">
        <v>0.0025999999999999999</v>
      </c>
      <c r="T391" s="176">
        <f>S391*H391</f>
        <v>0.17575999999999997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177" t="s">
        <v>282</v>
      </c>
      <c r="AT391" s="177" t="s">
        <v>150</v>
      </c>
      <c r="AU391" s="177" t="s">
        <v>156</v>
      </c>
      <c r="AY391" s="20" t="s">
        <v>148</v>
      </c>
      <c r="BE391" s="178">
        <f>IF(N391="základní",J391,0)</f>
        <v>0</v>
      </c>
      <c r="BF391" s="178">
        <f>IF(N391="snížená",J391,0)</f>
        <v>0</v>
      </c>
      <c r="BG391" s="178">
        <f>IF(N391="zákl. přenesená",J391,0)</f>
        <v>0</v>
      </c>
      <c r="BH391" s="178">
        <f>IF(N391="sníž. přenesená",J391,0)</f>
        <v>0</v>
      </c>
      <c r="BI391" s="178">
        <f>IF(N391="nulová",J391,0)</f>
        <v>0</v>
      </c>
      <c r="BJ391" s="20" t="s">
        <v>156</v>
      </c>
      <c r="BK391" s="178">
        <f>ROUND(I391*H391,2)</f>
        <v>0</v>
      </c>
      <c r="BL391" s="20" t="s">
        <v>282</v>
      </c>
      <c r="BM391" s="177" t="s">
        <v>545</v>
      </c>
    </row>
    <row r="392" s="2" customFormat="1">
      <c r="A392" s="39"/>
      <c r="B392" s="40"/>
      <c r="C392" s="39"/>
      <c r="D392" s="179" t="s">
        <v>158</v>
      </c>
      <c r="E392" s="39"/>
      <c r="F392" s="180" t="s">
        <v>546</v>
      </c>
      <c r="G392" s="39"/>
      <c r="H392" s="39"/>
      <c r="I392" s="181"/>
      <c r="J392" s="39"/>
      <c r="K392" s="39"/>
      <c r="L392" s="40"/>
      <c r="M392" s="182"/>
      <c r="N392" s="183"/>
      <c r="O392" s="73"/>
      <c r="P392" s="73"/>
      <c r="Q392" s="73"/>
      <c r="R392" s="73"/>
      <c r="S392" s="73"/>
      <c r="T392" s="74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20" t="s">
        <v>158</v>
      </c>
      <c r="AU392" s="20" t="s">
        <v>156</v>
      </c>
    </row>
    <row r="393" s="2" customFormat="1">
      <c r="A393" s="39"/>
      <c r="B393" s="40"/>
      <c r="C393" s="39"/>
      <c r="D393" s="184" t="s">
        <v>160</v>
      </c>
      <c r="E393" s="39"/>
      <c r="F393" s="185" t="s">
        <v>547</v>
      </c>
      <c r="G393" s="39"/>
      <c r="H393" s="39"/>
      <c r="I393" s="181"/>
      <c r="J393" s="39"/>
      <c r="K393" s="39"/>
      <c r="L393" s="40"/>
      <c r="M393" s="182"/>
      <c r="N393" s="183"/>
      <c r="O393" s="73"/>
      <c r="P393" s="73"/>
      <c r="Q393" s="73"/>
      <c r="R393" s="73"/>
      <c r="S393" s="73"/>
      <c r="T393" s="74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20" t="s">
        <v>160</v>
      </c>
      <c r="AU393" s="20" t="s">
        <v>156</v>
      </c>
    </row>
    <row r="394" s="2" customFormat="1" ht="16.5" customHeight="1">
      <c r="A394" s="39"/>
      <c r="B394" s="165"/>
      <c r="C394" s="166" t="s">
        <v>548</v>
      </c>
      <c r="D394" s="166" t="s">
        <v>150</v>
      </c>
      <c r="E394" s="167" t="s">
        <v>549</v>
      </c>
      <c r="F394" s="168" t="s">
        <v>550</v>
      </c>
      <c r="G394" s="169" t="s">
        <v>276</v>
      </c>
      <c r="H394" s="170">
        <v>27</v>
      </c>
      <c r="I394" s="171"/>
      <c r="J394" s="172">
        <f>ROUND(I394*H394,2)</f>
        <v>0</v>
      </c>
      <c r="K394" s="168" t="s">
        <v>154</v>
      </c>
      <c r="L394" s="40"/>
      <c r="M394" s="173" t="s">
        <v>3</v>
      </c>
      <c r="N394" s="174" t="s">
        <v>48</v>
      </c>
      <c r="O394" s="73"/>
      <c r="P394" s="175">
        <f>O394*H394</f>
        <v>0</v>
      </c>
      <c r="Q394" s="175">
        <v>0</v>
      </c>
      <c r="R394" s="175">
        <f>Q394*H394</f>
        <v>0</v>
      </c>
      <c r="S394" s="175">
        <v>0.0039399999999999999</v>
      </c>
      <c r="T394" s="176">
        <f>S394*H394</f>
        <v>0.10638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177" t="s">
        <v>282</v>
      </c>
      <c r="AT394" s="177" t="s">
        <v>150</v>
      </c>
      <c r="AU394" s="177" t="s">
        <v>156</v>
      </c>
      <c r="AY394" s="20" t="s">
        <v>148</v>
      </c>
      <c r="BE394" s="178">
        <f>IF(N394="základní",J394,0)</f>
        <v>0</v>
      </c>
      <c r="BF394" s="178">
        <f>IF(N394="snížená",J394,0)</f>
        <v>0</v>
      </c>
      <c r="BG394" s="178">
        <f>IF(N394="zákl. přenesená",J394,0)</f>
        <v>0</v>
      </c>
      <c r="BH394" s="178">
        <f>IF(N394="sníž. přenesená",J394,0)</f>
        <v>0</v>
      </c>
      <c r="BI394" s="178">
        <f>IF(N394="nulová",J394,0)</f>
        <v>0</v>
      </c>
      <c r="BJ394" s="20" t="s">
        <v>156</v>
      </c>
      <c r="BK394" s="178">
        <f>ROUND(I394*H394,2)</f>
        <v>0</v>
      </c>
      <c r="BL394" s="20" t="s">
        <v>282</v>
      </c>
      <c r="BM394" s="177" t="s">
        <v>551</v>
      </c>
    </row>
    <row r="395" s="2" customFormat="1">
      <c r="A395" s="39"/>
      <c r="B395" s="40"/>
      <c r="C395" s="39"/>
      <c r="D395" s="179" t="s">
        <v>158</v>
      </c>
      <c r="E395" s="39"/>
      <c r="F395" s="180" t="s">
        <v>552</v>
      </c>
      <c r="G395" s="39"/>
      <c r="H395" s="39"/>
      <c r="I395" s="181"/>
      <c r="J395" s="39"/>
      <c r="K395" s="39"/>
      <c r="L395" s="40"/>
      <c r="M395" s="182"/>
      <c r="N395" s="183"/>
      <c r="O395" s="73"/>
      <c r="P395" s="73"/>
      <c r="Q395" s="73"/>
      <c r="R395" s="73"/>
      <c r="S395" s="73"/>
      <c r="T395" s="74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20" t="s">
        <v>158</v>
      </c>
      <c r="AU395" s="20" t="s">
        <v>156</v>
      </c>
    </row>
    <row r="396" s="2" customFormat="1">
      <c r="A396" s="39"/>
      <c r="B396" s="40"/>
      <c r="C396" s="39"/>
      <c r="D396" s="184" t="s">
        <v>160</v>
      </c>
      <c r="E396" s="39"/>
      <c r="F396" s="185" t="s">
        <v>553</v>
      </c>
      <c r="G396" s="39"/>
      <c r="H396" s="39"/>
      <c r="I396" s="181"/>
      <c r="J396" s="39"/>
      <c r="K396" s="39"/>
      <c r="L396" s="40"/>
      <c r="M396" s="182"/>
      <c r="N396" s="183"/>
      <c r="O396" s="73"/>
      <c r="P396" s="73"/>
      <c r="Q396" s="73"/>
      <c r="R396" s="73"/>
      <c r="S396" s="73"/>
      <c r="T396" s="74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20" t="s">
        <v>160</v>
      </c>
      <c r="AU396" s="20" t="s">
        <v>156</v>
      </c>
    </row>
    <row r="397" s="14" customFormat="1">
      <c r="A397" s="14"/>
      <c r="B397" s="193"/>
      <c r="C397" s="14"/>
      <c r="D397" s="179" t="s">
        <v>162</v>
      </c>
      <c r="E397" s="194" t="s">
        <v>3</v>
      </c>
      <c r="F397" s="195" t="s">
        <v>419</v>
      </c>
      <c r="G397" s="14"/>
      <c r="H397" s="196">
        <v>27</v>
      </c>
      <c r="I397" s="197"/>
      <c r="J397" s="14"/>
      <c r="K397" s="14"/>
      <c r="L397" s="193"/>
      <c r="M397" s="198"/>
      <c r="N397" s="199"/>
      <c r="O397" s="199"/>
      <c r="P397" s="199"/>
      <c r="Q397" s="199"/>
      <c r="R397" s="199"/>
      <c r="S397" s="199"/>
      <c r="T397" s="20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194" t="s">
        <v>162</v>
      </c>
      <c r="AU397" s="194" t="s">
        <v>156</v>
      </c>
      <c r="AV397" s="14" t="s">
        <v>156</v>
      </c>
      <c r="AW397" s="14" t="s">
        <v>37</v>
      </c>
      <c r="AX397" s="14" t="s">
        <v>84</v>
      </c>
      <c r="AY397" s="194" t="s">
        <v>148</v>
      </c>
    </row>
    <row r="398" s="12" customFormat="1" ht="22.8" customHeight="1">
      <c r="A398" s="12"/>
      <c r="B398" s="152"/>
      <c r="C398" s="12"/>
      <c r="D398" s="153" t="s">
        <v>75</v>
      </c>
      <c r="E398" s="163" t="s">
        <v>554</v>
      </c>
      <c r="F398" s="163" t="s">
        <v>555</v>
      </c>
      <c r="G398" s="12"/>
      <c r="H398" s="12"/>
      <c r="I398" s="155"/>
      <c r="J398" s="164">
        <f>BK398</f>
        <v>0</v>
      </c>
      <c r="K398" s="12"/>
      <c r="L398" s="152"/>
      <c r="M398" s="157"/>
      <c r="N398" s="158"/>
      <c r="O398" s="158"/>
      <c r="P398" s="159">
        <f>SUM(P399:P411)</f>
        <v>0</v>
      </c>
      <c r="Q398" s="158"/>
      <c r="R398" s="159">
        <f>SUM(R399:R411)</f>
        <v>0</v>
      </c>
      <c r="S398" s="158"/>
      <c r="T398" s="160">
        <f>SUM(T399:T411)</f>
        <v>2.2692000000000001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153" t="s">
        <v>156</v>
      </c>
      <c r="AT398" s="161" t="s">
        <v>75</v>
      </c>
      <c r="AU398" s="161" t="s">
        <v>84</v>
      </c>
      <c r="AY398" s="153" t="s">
        <v>148</v>
      </c>
      <c r="BK398" s="162">
        <f>SUM(BK399:BK411)</f>
        <v>0</v>
      </c>
    </row>
    <row r="399" s="2" customFormat="1" ht="24.15" customHeight="1">
      <c r="A399" s="39"/>
      <c r="B399" s="165"/>
      <c r="C399" s="166" t="s">
        <v>556</v>
      </c>
      <c r="D399" s="166" t="s">
        <v>150</v>
      </c>
      <c r="E399" s="167" t="s">
        <v>557</v>
      </c>
      <c r="F399" s="168" t="s">
        <v>558</v>
      </c>
      <c r="G399" s="169" t="s">
        <v>276</v>
      </c>
      <c r="H399" s="170">
        <v>29</v>
      </c>
      <c r="I399" s="171"/>
      <c r="J399" s="172">
        <f>ROUND(I399*H399,2)</f>
        <v>0</v>
      </c>
      <c r="K399" s="168" t="s">
        <v>154</v>
      </c>
      <c r="L399" s="40"/>
      <c r="M399" s="173" t="s">
        <v>3</v>
      </c>
      <c r="N399" s="174" t="s">
        <v>48</v>
      </c>
      <c r="O399" s="73"/>
      <c r="P399" s="175">
        <f>O399*H399</f>
        <v>0</v>
      </c>
      <c r="Q399" s="175">
        <v>0</v>
      </c>
      <c r="R399" s="175">
        <f>Q399*H399</f>
        <v>0</v>
      </c>
      <c r="S399" s="175">
        <v>0.002</v>
      </c>
      <c r="T399" s="176">
        <f>S399*H399</f>
        <v>0.058000000000000003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177" t="s">
        <v>282</v>
      </c>
      <c r="AT399" s="177" t="s">
        <v>150</v>
      </c>
      <c r="AU399" s="177" t="s">
        <v>156</v>
      </c>
      <c r="AY399" s="20" t="s">
        <v>148</v>
      </c>
      <c r="BE399" s="178">
        <f>IF(N399="základní",J399,0)</f>
        <v>0</v>
      </c>
      <c r="BF399" s="178">
        <f>IF(N399="snížená",J399,0)</f>
        <v>0</v>
      </c>
      <c r="BG399" s="178">
        <f>IF(N399="zákl. přenesená",J399,0)</f>
        <v>0</v>
      </c>
      <c r="BH399" s="178">
        <f>IF(N399="sníž. přenesená",J399,0)</f>
        <v>0</v>
      </c>
      <c r="BI399" s="178">
        <f>IF(N399="nulová",J399,0)</f>
        <v>0</v>
      </c>
      <c r="BJ399" s="20" t="s">
        <v>156</v>
      </c>
      <c r="BK399" s="178">
        <f>ROUND(I399*H399,2)</f>
        <v>0</v>
      </c>
      <c r="BL399" s="20" t="s">
        <v>282</v>
      </c>
      <c r="BM399" s="177" t="s">
        <v>559</v>
      </c>
    </row>
    <row r="400" s="2" customFormat="1">
      <c r="A400" s="39"/>
      <c r="B400" s="40"/>
      <c r="C400" s="39"/>
      <c r="D400" s="179" t="s">
        <v>158</v>
      </c>
      <c r="E400" s="39"/>
      <c r="F400" s="180" t="s">
        <v>560</v>
      </c>
      <c r="G400" s="39"/>
      <c r="H400" s="39"/>
      <c r="I400" s="181"/>
      <c r="J400" s="39"/>
      <c r="K400" s="39"/>
      <c r="L400" s="40"/>
      <c r="M400" s="182"/>
      <c r="N400" s="183"/>
      <c r="O400" s="73"/>
      <c r="P400" s="73"/>
      <c r="Q400" s="73"/>
      <c r="R400" s="73"/>
      <c r="S400" s="73"/>
      <c r="T400" s="74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20" t="s">
        <v>158</v>
      </c>
      <c r="AU400" s="20" t="s">
        <v>156</v>
      </c>
    </row>
    <row r="401" s="2" customFormat="1">
      <c r="A401" s="39"/>
      <c r="B401" s="40"/>
      <c r="C401" s="39"/>
      <c r="D401" s="184" t="s">
        <v>160</v>
      </c>
      <c r="E401" s="39"/>
      <c r="F401" s="185" t="s">
        <v>561</v>
      </c>
      <c r="G401" s="39"/>
      <c r="H401" s="39"/>
      <c r="I401" s="181"/>
      <c r="J401" s="39"/>
      <c r="K401" s="39"/>
      <c r="L401" s="40"/>
      <c r="M401" s="182"/>
      <c r="N401" s="183"/>
      <c r="O401" s="73"/>
      <c r="P401" s="73"/>
      <c r="Q401" s="73"/>
      <c r="R401" s="73"/>
      <c r="S401" s="73"/>
      <c r="T401" s="74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20" t="s">
        <v>160</v>
      </c>
      <c r="AU401" s="20" t="s">
        <v>156</v>
      </c>
    </row>
    <row r="402" s="14" customFormat="1">
      <c r="A402" s="14"/>
      <c r="B402" s="193"/>
      <c r="C402" s="14"/>
      <c r="D402" s="179" t="s">
        <v>162</v>
      </c>
      <c r="E402" s="194" t="s">
        <v>3</v>
      </c>
      <c r="F402" s="195" t="s">
        <v>539</v>
      </c>
      <c r="G402" s="14"/>
      <c r="H402" s="196">
        <v>22.399999999999999</v>
      </c>
      <c r="I402" s="197"/>
      <c r="J402" s="14"/>
      <c r="K402" s="14"/>
      <c r="L402" s="193"/>
      <c r="M402" s="198"/>
      <c r="N402" s="199"/>
      <c r="O402" s="199"/>
      <c r="P402" s="199"/>
      <c r="Q402" s="199"/>
      <c r="R402" s="199"/>
      <c r="S402" s="199"/>
      <c r="T402" s="200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194" t="s">
        <v>162</v>
      </c>
      <c r="AU402" s="194" t="s">
        <v>156</v>
      </c>
      <c r="AV402" s="14" t="s">
        <v>156</v>
      </c>
      <c r="AW402" s="14" t="s">
        <v>37</v>
      </c>
      <c r="AX402" s="14" t="s">
        <v>76</v>
      </c>
      <c r="AY402" s="194" t="s">
        <v>148</v>
      </c>
    </row>
    <row r="403" s="14" customFormat="1">
      <c r="A403" s="14"/>
      <c r="B403" s="193"/>
      <c r="C403" s="14"/>
      <c r="D403" s="179" t="s">
        <v>162</v>
      </c>
      <c r="E403" s="194" t="s">
        <v>3</v>
      </c>
      <c r="F403" s="195" t="s">
        <v>540</v>
      </c>
      <c r="G403" s="14"/>
      <c r="H403" s="196">
        <v>4.7999999999999998</v>
      </c>
      <c r="I403" s="197"/>
      <c r="J403" s="14"/>
      <c r="K403" s="14"/>
      <c r="L403" s="193"/>
      <c r="M403" s="198"/>
      <c r="N403" s="199"/>
      <c r="O403" s="199"/>
      <c r="P403" s="199"/>
      <c r="Q403" s="199"/>
      <c r="R403" s="199"/>
      <c r="S403" s="199"/>
      <c r="T403" s="20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194" t="s">
        <v>162</v>
      </c>
      <c r="AU403" s="194" t="s">
        <v>156</v>
      </c>
      <c r="AV403" s="14" t="s">
        <v>156</v>
      </c>
      <c r="AW403" s="14" t="s">
        <v>37</v>
      </c>
      <c r="AX403" s="14" t="s">
        <v>76</v>
      </c>
      <c r="AY403" s="194" t="s">
        <v>148</v>
      </c>
    </row>
    <row r="404" s="14" customFormat="1">
      <c r="A404" s="14"/>
      <c r="B404" s="193"/>
      <c r="C404" s="14"/>
      <c r="D404" s="179" t="s">
        <v>162</v>
      </c>
      <c r="E404" s="194" t="s">
        <v>3</v>
      </c>
      <c r="F404" s="195" t="s">
        <v>541</v>
      </c>
      <c r="G404" s="14"/>
      <c r="H404" s="196">
        <v>1.8</v>
      </c>
      <c r="I404" s="197"/>
      <c r="J404" s="14"/>
      <c r="K404" s="14"/>
      <c r="L404" s="193"/>
      <c r="M404" s="198"/>
      <c r="N404" s="199"/>
      <c r="O404" s="199"/>
      <c r="P404" s="199"/>
      <c r="Q404" s="199"/>
      <c r="R404" s="199"/>
      <c r="S404" s="199"/>
      <c r="T404" s="20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194" t="s">
        <v>162</v>
      </c>
      <c r="AU404" s="194" t="s">
        <v>156</v>
      </c>
      <c r="AV404" s="14" t="s">
        <v>156</v>
      </c>
      <c r="AW404" s="14" t="s">
        <v>37</v>
      </c>
      <c r="AX404" s="14" t="s">
        <v>76</v>
      </c>
      <c r="AY404" s="194" t="s">
        <v>148</v>
      </c>
    </row>
    <row r="405" s="15" customFormat="1">
      <c r="A405" s="15"/>
      <c r="B405" s="201"/>
      <c r="C405" s="15"/>
      <c r="D405" s="179" t="s">
        <v>162</v>
      </c>
      <c r="E405" s="202" t="s">
        <v>3</v>
      </c>
      <c r="F405" s="203" t="s">
        <v>182</v>
      </c>
      <c r="G405" s="15"/>
      <c r="H405" s="204">
        <v>29</v>
      </c>
      <c r="I405" s="205"/>
      <c r="J405" s="15"/>
      <c r="K405" s="15"/>
      <c r="L405" s="201"/>
      <c r="M405" s="206"/>
      <c r="N405" s="207"/>
      <c r="O405" s="207"/>
      <c r="P405" s="207"/>
      <c r="Q405" s="207"/>
      <c r="R405" s="207"/>
      <c r="S405" s="207"/>
      <c r="T405" s="208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02" t="s">
        <v>162</v>
      </c>
      <c r="AU405" s="202" t="s">
        <v>156</v>
      </c>
      <c r="AV405" s="15" t="s">
        <v>155</v>
      </c>
      <c r="AW405" s="15" t="s">
        <v>37</v>
      </c>
      <c r="AX405" s="15" t="s">
        <v>84</v>
      </c>
      <c r="AY405" s="202" t="s">
        <v>148</v>
      </c>
    </row>
    <row r="406" s="2" customFormat="1" ht="24.15" customHeight="1">
      <c r="A406" s="39"/>
      <c r="B406" s="165"/>
      <c r="C406" s="166" t="s">
        <v>562</v>
      </c>
      <c r="D406" s="166" t="s">
        <v>150</v>
      </c>
      <c r="E406" s="167" t="s">
        <v>563</v>
      </c>
      <c r="F406" s="168" t="s">
        <v>564</v>
      </c>
      <c r="G406" s="169" t="s">
        <v>369</v>
      </c>
      <c r="H406" s="170">
        <v>8</v>
      </c>
      <c r="I406" s="171"/>
      <c r="J406" s="172">
        <f>ROUND(I406*H406,2)</f>
        <v>0</v>
      </c>
      <c r="K406" s="168" t="s">
        <v>154</v>
      </c>
      <c r="L406" s="40"/>
      <c r="M406" s="173" t="s">
        <v>3</v>
      </c>
      <c r="N406" s="174" t="s">
        <v>48</v>
      </c>
      <c r="O406" s="73"/>
      <c r="P406" s="175">
        <f>O406*H406</f>
        <v>0</v>
      </c>
      <c r="Q406" s="175">
        <v>0</v>
      </c>
      <c r="R406" s="175">
        <f>Q406*H406</f>
        <v>0</v>
      </c>
      <c r="S406" s="175">
        <v>0.16600000000000001</v>
      </c>
      <c r="T406" s="176">
        <f>S406*H406</f>
        <v>1.3280000000000001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177" t="s">
        <v>282</v>
      </c>
      <c r="AT406" s="177" t="s">
        <v>150</v>
      </c>
      <c r="AU406" s="177" t="s">
        <v>156</v>
      </c>
      <c r="AY406" s="20" t="s">
        <v>148</v>
      </c>
      <c r="BE406" s="178">
        <f>IF(N406="základní",J406,0)</f>
        <v>0</v>
      </c>
      <c r="BF406" s="178">
        <f>IF(N406="snížená",J406,0)</f>
        <v>0</v>
      </c>
      <c r="BG406" s="178">
        <f>IF(N406="zákl. přenesená",J406,0)</f>
        <v>0</v>
      </c>
      <c r="BH406" s="178">
        <f>IF(N406="sníž. přenesená",J406,0)</f>
        <v>0</v>
      </c>
      <c r="BI406" s="178">
        <f>IF(N406="nulová",J406,0)</f>
        <v>0</v>
      </c>
      <c r="BJ406" s="20" t="s">
        <v>156</v>
      </c>
      <c r="BK406" s="178">
        <f>ROUND(I406*H406,2)</f>
        <v>0</v>
      </c>
      <c r="BL406" s="20" t="s">
        <v>282</v>
      </c>
      <c r="BM406" s="177" t="s">
        <v>565</v>
      </c>
    </row>
    <row r="407" s="2" customFormat="1">
      <c r="A407" s="39"/>
      <c r="B407" s="40"/>
      <c r="C407" s="39"/>
      <c r="D407" s="179" t="s">
        <v>158</v>
      </c>
      <c r="E407" s="39"/>
      <c r="F407" s="180" t="s">
        <v>566</v>
      </c>
      <c r="G407" s="39"/>
      <c r="H407" s="39"/>
      <c r="I407" s="181"/>
      <c r="J407" s="39"/>
      <c r="K407" s="39"/>
      <c r="L407" s="40"/>
      <c r="M407" s="182"/>
      <c r="N407" s="183"/>
      <c r="O407" s="73"/>
      <c r="P407" s="73"/>
      <c r="Q407" s="73"/>
      <c r="R407" s="73"/>
      <c r="S407" s="73"/>
      <c r="T407" s="74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20" t="s">
        <v>158</v>
      </c>
      <c r="AU407" s="20" t="s">
        <v>156</v>
      </c>
    </row>
    <row r="408" s="2" customFormat="1">
      <c r="A408" s="39"/>
      <c r="B408" s="40"/>
      <c r="C408" s="39"/>
      <c r="D408" s="184" t="s">
        <v>160</v>
      </c>
      <c r="E408" s="39"/>
      <c r="F408" s="185" t="s">
        <v>567</v>
      </c>
      <c r="G408" s="39"/>
      <c r="H408" s="39"/>
      <c r="I408" s="181"/>
      <c r="J408" s="39"/>
      <c r="K408" s="39"/>
      <c r="L408" s="40"/>
      <c r="M408" s="182"/>
      <c r="N408" s="183"/>
      <c r="O408" s="73"/>
      <c r="P408" s="73"/>
      <c r="Q408" s="73"/>
      <c r="R408" s="73"/>
      <c r="S408" s="73"/>
      <c r="T408" s="74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20" t="s">
        <v>160</v>
      </c>
      <c r="AU408" s="20" t="s">
        <v>156</v>
      </c>
    </row>
    <row r="409" s="2" customFormat="1" ht="24.15" customHeight="1">
      <c r="A409" s="39"/>
      <c r="B409" s="165"/>
      <c r="C409" s="166" t="s">
        <v>568</v>
      </c>
      <c r="D409" s="166" t="s">
        <v>150</v>
      </c>
      <c r="E409" s="167" t="s">
        <v>569</v>
      </c>
      <c r="F409" s="168" t="s">
        <v>570</v>
      </c>
      <c r="G409" s="169" t="s">
        <v>369</v>
      </c>
      <c r="H409" s="170">
        <v>8</v>
      </c>
      <c r="I409" s="171"/>
      <c r="J409" s="172">
        <f>ROUND(I409*H409,2)</f>
        <v>0</v>
      </c>
      <c r="K409" s="168" t="s">
        <v>154</v>
      </c>
      <c r="L409" s="40"/>
      <c r="M409" s="173" t="s">
        <v>3</v>
      </c>
      <c r="N409" s="174" t="s">
        <v>48</v>
      </c>
      <c r="O409" s="73"/>
      <c r="P409" s="175">
        <f>O409*H409</f>
        <v>0</v>
      </c>
      <c r="Q409" s="175">
        <v>0</v>
      </c>
      <c r="R409" s="175">
        <f>Q409*H409</f>
        <v>0</v>
      </c>
      <c r="S409" s="175">
        <v>0.1104</v>
      </c>
      <c r="T409" s="176">
        <f>S409*H409</f>
        <v>0.88319999999999999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177" t="s">
        <v>282</v>
      </c>
      <c r="AT409" s="177" t="s">
        <v>150</v>
      </c>
      <c r="AU409" s="177" t="s">
        <v>156</v>
      </c>
      <c r="AY409" s="20" t="s">
        <v>148</v>
      </c>
      <c r="BE409" s="178">
        <f>IF(N409="základní",J409,0)</f>
        <v>0</v>
      </c>
      <c r="BF409" s="178">
        <f>IF(N409="snížená",J409,0)</f>
        <v>0</v>
      </c>
      <c r="BG409" s="178">
        <f>IF(N409="zákl. přenesená",J409,0)</f>
        <v>0</v>
      </c>
      <c r="BH409" s="178">
        <f>IF(N409="sníž. přenesená",J409,0)</f>
        <v>0</v>
      </c>
      <c r="BI409" s="178">
        <f>IF(N409="nulová",J409,0)</f>
        <v>0</v>
      </c>
      <c r="BJ409" s="20" t="s">
        <v>156</v>
      </c>
      <c r="BK409" s="178">
        <f>ROUND(I409*H409,2)</f>
        <v>0</v>
      </c>
      <c r="BL409" s="20" t="s">
        <v>282</v>
      </c>
      <c r="BM409" s="177" t="s">
        <v>571</v>
      </c>
    </row>
    <row r="410" s="2" customFormat="1">
      <c r="A410" s="39"/>
      <c r="B410" s="40"/>
      <c r="C410" s="39"/>
      <c r="D410" s="179" t="s">
        <v>158</v>
      </c>
      <c r="E410" s="39"/>
      <c r="F410" s="180" t="s">
        <v>572</v>
      </c>
      <c r="G410" s="39"/>
      <c r="H410" s="39"/>
      <c r="I410" s="181"/>
      <c r="J410" s="39"/>
      <c r="K410" s="39"/>
      <c r="L410" s="40"/>
      <c r="M410" s="182"/>
      <c r="N410" s="183"/>
      <c r="O410" s="73"/>
      <c r="P410" s="73"/>
      <c r="Q410" s="73"/>
      <c r="R410" s="73"/>
      <c r="S410" s="73"/>
      <c r="T410" s="74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20" t="s">
        <v>158</v>
      </c>
      <c r="AU410" s="20" t="s">
        <v>156</v>
      </c>
    </row>
    <row r="411" s="2" customFormat="1">
      <c r="A411" s="39"/>
      <c r="B411" s="40"/>
      <c r="C411" s="39"/>
      <c r="D411" s="184" t="s">
        <v>160</v>
      </c>
      <c r="E411" s="39"/>
      <c r="F411" s="185" t="s">
        <v>573</v>
      </c>
      <c r="G411" s="39"/>
      <c r="H411" s="39"/>
      <c r="I411" s="181"/>
      <c r="J411" s="39"/>
      <c r="K411" s="39"/>
      <c r="L411" s="40"/>
      <c r="M411" s="182"/>
      <c r="N411" s="183"/>
      <c r="O411" s="73"/>
      <c r="P411" s="73"/>
      <c r="Q411" s="73"/>
      <c r="R411" s="73"/>
      <c r="S411" s="73"/>
      <c r="T411" s="74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20" t="s">
        <v>160</v>
      </c>
      <c r="AU411" s="20" t="s">
        <v>156</v>
      </c>
    </row>
    <row r="412" s="12" customFormat="1" ht="22.8" customHeight="1">
      <c r="A412" s="12"/>
      <c r="B412" s="152"/>
      <c r="C412" s="12"/>
      <c r="D412" s="153" t="s">
        <v>75</v>
      </c>
      <c r="E412" s="163" t="s">
        <v>574</v>
      </c>
      <c r="F412" s="163" t="s">
        <v>575</v>
      </c>
      <c r="G412" s="12"/>
      <c r="H412" s="12"/>
      <c r="I412" s="155"/>
      <c r="J412" s="164">
        <f>BK412</f>
        <v>0</v>
      </c>
      <c r="K412" s="12"/>
      <c r="L412" s="152"/>
      <c r="M412" s="157"/>
      <c r="N412" s="158"/>
      <c r="O412" s="158"/>
      <c r="P412" s="159">
        <f>SUM(P413:P417)</f>
        <v>0</v>
      </c>
      <c r="Q412" s="158"/>
      <c r="R412" s="159">
        <f>SUM(R413:R417)</f>
        <v>0</v>
      </c>
      <c r="S412" s="158"/>
      <c r="T412" s="160">
        <f>SUM(T413:T417)</f>
        <v>0.12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153" t="s">
        <v>156</v>
      </c>
      <c r="AT412" s="161" t="s">
        <v>75</v>
      </c>
      <c r="AU412" s="161" t="s">
        <v>84</v>
      </c>
      <c r="AY412" s="153" t="s">
        <v>148</v>
      </c>
      <c r="BK412" s="162">
        <f>SUM(BK413:BK417)</f>
        <v>0</v>
      </c>
    </row>
    <row r="413" s="2" customFormat="1" ht="24.15" customHeight="1">
      <c r="A413" s="39"/>
      <c r="B413" s="165"/>
      <c r="C413" s="166" t="s">
        <v>576</v>
      </c>
      <c r="D413" s="166" t="s">
        <v>150</v>
      </c>
      <c r="E413" s="167" t="s">
        <v>577</v>
      </c>
      <c r="F413" s="168" t="s">
        <v>578</v>
      </c>
      <c r="G413" s="169" t="s">
        <v>579</v>
      </c>
      <c r="H413" s="170">
        <v>120</v>
      </c>
      <c r="I413" s="171"/>
      <c r="J413" s="172">
        <f>ROUND(I413*H413,2)</f>
        <v>0</v>
      </c>
      <c r="K413" s="168" t="s">
        <v>154</v>
      </c>
      <c r="L413" s="40"/>
      <c r="M413" s="173" t="s">
        <v>3</v>
      </c>
      <c r="N413" s="174" t="s">
        <v>48</v>
      </c>
      <c r="O413" s="73"/>
      <c r="P413" s="175">
        <f>O413*H413</f>
        <v>0</v>
      </c>
      <c r="Q413" s="175">
        <v>0</v>
      </c>
      <c r="R413" s="175">
        <f>Q413*H413</f>
        <v>0</v>
      </c>
      <c r="S413" s="175">
        <v>0.001</v>
      </c>
      <c r="T413" s="176">
        <f>S413*H413</f>
        <v>0.12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177" t="s">
        <v>282</v>
      </c>
      <c r="AT413" s="177" t="s">
        <v>150</v>
      </c>
      <c r="AU413" s="177" t="s">
        <v>156</v>
      </c>
      <c r="AY413" s="20" t="s">
        <v>148</v>
      </c>
      <c r="BE413" s="178">
        <f>IF(N413="základní",J413,0)</f>
        <v>0</v>
      </c>
      <c r="BF413" s="178">
        <f>IF(N413="snížená",J413,0)</f>
        <v>0</v>
      </c>
      <c r="BG413" s="178">
        <f>IF(N413="zákl. přenesená",J413,0)</f>
        <v>0</v>
      </c>
      <c r="BH413" s="178">
        <f>IF(N413="sníž. přenesená",J413,0)</f>
        <v>0</v>
      </c>
      <c r="BI413" s="178">
        <f>IF(N413="nulová",J413,0)</f>
        <v>0</v>
      </c>
      <c r="BJ413" s="20" t="s">
        <v>156</v>
      </c>
      <c r="BK413" s="178">
        <f>ROUND(I413*H413,2)</f>
        <v>0</v>
      </c>
      <c r="BL413" s="20" t="s">
        <v>282</v>
      </c>
      <c r="BM413" s="177" t="s">
        <v>580</v>
      </c>
    </row>
    <row r="414" s="2" customFormat="1">
      <c r="A414" s="39"/>
      <c r="B414" s="40"/>
      <c r="C414" s="39"/>
      <c r="D414" s="179" t="s">
        <v>158</v>
      </c>
      <c r="E414" s="39"/>
      <c r="F414" s="180" t="s">
        <v>581</v>
      </c>
      <c r="G414" s="39"/>
      <c r="H414" s="39"/>
      <c r="I414" s="181"/>
      <c r="J414" s="39"/>
      <c r="K414" s="39"/>
      <c r="L414" s="40"/>
      <c r="M414" s="182"/>
      <c r="N414" s="183"/>
      <c r="O414" s="73"/>
      <c r="P414" s="73"/>
      <c r="Q414" s="73"/>
      <c r="R414" s="73"/>
      <c r="S414" s="73"/>
      <c r="T414" s="74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20" t="s">
        <v>158</v>
      </c>
      <c r="AU414" s="20" t="s">
        <v>156</v>
      </c>
    </row>
    <row r="415" s="2" customFormat="1">
      <c r="A415" s="39"/>
      <c r="B415" s="40"/>
      <c r="C415" s="39"/>
      <c r="D415" s="184" t="s">
        <v>160</v>
      </c>
      <c r="E415" s="39"/>
      <c r="F415" s="185" t="s">
        <v>582</v>
      </c>
      <c r="G415" s="39"/>
      <c r="H415" s="39"/>
      <c r="I415" s="181"/>
      <c r="J415" s="39"/>
      <c r="K415" s="39"/>
      <c r="L415" s="40"/>
      <c r="M415" s="182"/>
      <c r="N415" s="183"/>
      <c r="O415" s="73"/>
      <c r="P415" s="73"/>
      <c r="Q415" s="73"/>
      <c r="R415" s="73"/>
      <c r="S415" s="73"/>
      <c r="T415" s="74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20" t="s">
        <v>160</v>
      </c>
      <c r="AU415" s="20" t="s">
        <v>156</v>
      </c>
    </row>
    <row r="416" s="13" customFormat="1">
      <c r="A416" s="13"/>
      <c r="B416" s="186"/>
      <c r="C416" s="13"/>
      <c r="D416" s="179" t="s">
        <v>162</v>
      </c>
      <c r="E416" s="187" t="s">
        <v>3</v>
      </c>
      <c r="F416" s="188" t="s">
        <v>583</v>
      </c>
      <c r="G416" s="13"/>
      <c r="H416" s="187" t="s">
        <v>3</v>
      </c>
      <c r="I416" s="189"/>
      <c r="J416" s="13"/>
      <c r="K416" s="13"/>
      <c r="L416" s="186"/>
      <c r="M416" s="190"/>
      <c r="N416" s="191"/>
      <c r="O416" s="191"/>
      <c r="P416" s="191"/>
      <c r="Q416" s="191"/>
      <c r="R416" s="191"/>
      <c r="S416" s="191"/>
      <c r="T416" s="19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87" t="s">
        <v>162</v>
      </c>
      <c r="AU416" s="187" t="s">
        <v>156</v>
      </c>
      <c r="AV416" s="13" t="s">
        <v>84</v>
      </c>
      <c r="AW416" s="13" t="s">
        <v>37</v>
      </c>
      <c r="AX416" s="13" t="s">
        <v>76</v>
      </c>
      <c r="AY416" s="187" t="s">
        <v>148</v>
      </c>
    </row>
    <row r="417" s="14" customFormat="1">
      <c r="A417" s="14"/>
      <c r="B417" s="193"/>
      <c r="C417" s="14"/>
      <c r="D417" s="179" t="s">
        <v>162</v>
      </c>
      <c r="E417" s="194" t="s">
        <v>3</v>
      </c>
      <c r="F417" s="195" t="s">
        <v>584</v>
      </c>
      <c r="G417" s="14"/>
      <c r="H417" s="196">
        <v>120</v>
      </c>
      <c r="I417" s="197"/>
      <c r="J417" s="14"/>
      <c r="K417" s="14"/>
      <c r="L417" s="193"/>
      <c r="M417" s="198"/>
      <c r="N417" s="199"/>
      <c r="O417" s="199"/>
      <c r="P417" s="199"/>
      <c r="Q417" s="199"/>
      <c r="R417" s="199"/>
      <c r="S417" s="199"/>
      <c r="T417" s="20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194" t="s">
        <v>162</v>
      </c>
      <c r="AU417" s="194" t="s">
        <v>156</v>
      </c>
      <c r="AV417" s="14" t="s">
        <v>156</v>
      </c>
      <c r="AW417" s="14" t="s">
        <v>37</v>
      </c>
      <c r="AX417" s="14" t="s">
        <v>84</v>
      </c>
      <c r="AY417" s="194" t="s">
        <v>148</v>
      </c>
    </row>
    <row r="418" s="12" customFormat="1" ht="22.8" customHeight="1">
      <c r="A418" s="12"/>
      <c r="B418" s="152"/>
      <c r="C418" s="12"/>
      <c r="D418" s="153" t="s">
        <v>75</v>
      </c>
      <c r="E418" s="163" t="s">
        <v>585</v>
      </c>
      <c r="F418" s="163" t="s">
        <v>586</v>
      </c>
      <c r="G418" s="12"/>
      <c r="H418" s="12"/>
      <c r="I418" s="155"/>
      <c r="J418" s="164">
        <f>BK418</f>
        <v>0</v>
      </c>
      <c r="K418" s="12"/>
      <c r="L418" s="152"/>
      <c r="M418" s="157"/>
      <c r="N418" s="158"/>
      <c r="O418" s="158"/>
      <c r="P418" s="159">
        <f>SUM(P419:P428)</f>
        <v>0</v>
      </c>
      <c r="Q418" s="158"/>
      <c r="R418" s="159">
        <f>SUM(R419:R428)</f>
        <v>0</v>
      </c>
      <c r="S418" s="158"/>
      <c r="T418" s="160">
        <f>SUM(T419:T428)</f>
        <v>0.83279999999999998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153" t="s">
        <v>156</v>
      </c>
      <c r="AT418" s="161" t="s">
        <v>75</v>
      </c>
      <c r="AU418" s="161" t="s">
        <v>84</v>
      </c>
      <c r="AY418" s="153" t="s">
        <v>148</v>
      </c>
      <c r="BK418" s="162">
        <f>SUM(BK419:BK428)</f>
        <v>0</v>
      </c>
    </row>
    <row r="419" s="2" customFormat="1" ht="24.15" customHeight="1">
      <c r="A419" s="39"/>
      <c r="B419" s="165"/>
      <c r="C419" s="166" t="s">
        <v>587</v>
      </c>
      <c r="D419" s="166" t="s">
        <v>150</v>
      </c>
      <c r="E419" s="167" t="s">
        <v>588</v>
      </c>
      <c r="F419" s="168" t="s">
        <v>589</v>
      </c>
      <c r="G419" s="169" t="s">
        <v>153</v>
      </c>
      <c r="H419" s="170">
        <v>244</v>
      </c>
      <c r="I419" s="171"/>
      <c r="J419" s="172">
        <f>ROUND(I419*H419,2)</f>
        <v>0</v>
      </c>
      <c r="K419" s="168" t="s">
        <v>154</v>
      </c>
      <c r="L419" s="40"/>
      <c r="M419" s="173" t="s">
        <v>3</v>
      </c>
      <c r="N419" s="174" t="s">
        <v>48</v>
      </c>
      <c r="O419" s="73"/>
      <c r="P419" s="175">
        <f>O419*H419</f>
        <v>0</v>
      </c>
      <c r="Q419" s="175">
        <v>0</v>
      </c>
      <c r="R419" s="175">
        <f>Q419*H419</f>
        <v>0</v>
      </c>
      <c r="S419" s="175">
        <v>0.0030000000000000001</v>
      </c>
      <c r="T419" s="176">
        <f>S419*H419</f>
        <v>0.73199999999999998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177" t="s">
        <v>282</v>
      </c>
      <c r="AT419" s="177" t="s">
        <v>150</v>
      </c>
      <c r="AU419" s="177" t="s">
        <v>156</v>
      </c>
      <c r="AY419" s="20" t="s">
        <v>148</v>
      </c>
      <c r="BE419" s="178">
        <f>IF(N419="základní",J419,0)</f>
        <v>0</v>
      </c>
      <c r="BF419" s="178">
        <f>IF(N419="snížená",J419,0)</f>
        <v>0</v>
      </c>
      <c r="BG419" s="178">
        <f>IF(N419="zákl. přenesená",J419,0)</f>
        <v>0</v>
      </c>
      <c r="BH419" s="178">
        <f>IF(N419="sníž. přenesená",J419,0)</f>
        <v>0</v>
      </c>
      <c r="BI419" s="178">
        <f>IF(N419="nulová",J419,0)</f>
        <v>0</v>
      </c>
      <c r="BJ419" s="20" t="s">
        <v>156</v>
      </c>
      <c r="BK419" s="178">
        <f>ROUND(I419*H419,2)</f>
        <v>0</v>
      </c>
      <c r="BL419" s="20" t="s">
        <v>282</v>
      </c>
      <c r="BM419" s="177" t="s">
        <v>590</v>
      </c>
    </row>
    <row r="420" s="2" customFormat="1">
      <c r="A420" s="39"/>
      <c r="B420" s="40"/>
      <c r="C420" s="39"/>
      <c r="D420" s="179" t="s">
        <v>158</v>
      </c>
      <c r="E420" s="39"/>
      <c r="F420" s="180" t="s">
        <v>591</v>
      </c>
      <c r="G420" s="39"/>
      <c r="H420" s="39"/>
      <c r="I420" s="181"/>
      <c r="J420" s="39"/>
      <c r="K420" s="39"/>
      <c r="L420" s="40"/>
      <c r="M420" s="182"/>
      <c r="N420" s="183"/>
      <c r="O420" s="73"/>
      <c r="P420" s="73"/>
      <c r="Q420" s="73"/>
      <c r="R420" s="73"/>
      <c r="S420" s="73"/>
      <c r="T420" s="74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20" t="s">
        <v>158</v>
      </c>
      <c r="AU420" s="20" t="s">
        <v>156</v>
      </c>
    </row>
    <row r="421" s="2" customFormat="1">
      <c r="A421" s="39"/>
      <c r="B421" s="40"/>
      <c r="C421" s="39"/>
      <c r="D421" s="184" t="s">
        <v>160</v>
      </c>
      <c r="E421" s="39"/>
      <c r="F421" s="185" t="s">
        <v>592</v>
      </c>
      <c r="G421" s="39"/>
      <c r="H421" s="39"/>
      <c r="I421" s="181"/>
      <c r="J421" s="39"/>
      <c r="K421" s="39"/>
      <c r="L421" s="40"/>
      <c r="M421" s="182"/>
      <c r="N421" s="183"/>
      <c r="O421" s="73"/>
      <c r="P421" s="73"/>
      <c r="Q421" s="73"/>
      <c r="R421" s="73"/>
      <c r="S421" s="73"/>
      <c r="T421" s="74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20" t="s">
        <v>160</v>
      </c>
      <c r="AU421" s="20" t="s">
        <v>156</v>
      </c>
    </row>
    <row r="422" s="13" customFormat="1">
      <c r="A422" s="13"/>
      <c r="B422" s="186"/>
      <c r="C422" s="13"/>
      <c r="D422" s="179" t="s">
        <v>162</v>
      </c>
      <c r="E422" s="187" t="s">
        <v>3</v>
      </c>
      <c r="F422" s="188" t="s">
        <v>593</v>
      </c>
      <c r="G422" s="13"/>
      <c r="H422" s="187" t="s">
        <v>3</v>
      </c>
      <c r="I422" s="189"/>
      <c r="J422" s="13"/>
      <c r="K422" s="13"/>
      <c r="L422" s="186"/>
      <c r="M422" s="190"/>
      <c r="N422" s="191"/>
      <c r="O422" s="191"/>
      <c r="P422" s="191"/>
      <c r="Q422" s="191"/>
      <c r="R422" s="191"/>
      <c r="S422" s="191"/>
      <c r="T422" s="19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87" t="s">
        <v>162</v>
      </c>
      <c r="AU422" s="187" t="s">
        <v>156</v>
      </c>
      <c r="AV422" s="13" t="s">
        <v>84</v>
      </c>
      <c r="AW422" s="13" t="s">
        <v>37</v>
      </c>
      <c r="AX422" s="13" t="s">
        <v>76</v>
      </c>
      <c r="AY422" s="187" t="s">
        <v>148</v>
      </c>
    </row>
    <row r="423" s="14" customFormat="1">
      <c r="A423" s="14"/>
      <c r="B423" s="193"/>
      <c r="C423" s="14"/>
      <c r="D423" s="179" t="s">
        <v>162</v>
      </c>
      <c r="E423" s="194" t="s">
        <v>3</v>
      </c>
      <c r="F423" s="195" t="s">
        <v>594</v>
      </c>
      <c r="G423" s="14"/>
      <c r="H423" s="196">
        <v>244</v>
      </c>
      <c r="I423" s="197"/>
      <c r="J423" s="14"/>
      <c r="K423" s="14"/>
      <c r="L423" s="193"/>
      <c r="M423" s="198"/>
      <c r="N423" s="199"/>
      <c r="O423" s="199"/>
      <c r="P423" s="199"/>
      <c r="Q423" s="199"/>
      <c r="R423" s="199"/>
      <c r="S423" s="199"/>
      <c r="T423" s="20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194" t="s">
        <v>162</v>
      </c>
      <c r="AU423" s="194" t="s">
        <v>156</v>
      </c>
      <c r="AV423" s="14" t="s">
        <v>156</v>
      </c>
      <c r="AW423" s="14" t="s">
        <v>37</v>
      </c>
      <c r="AX423" s="14" t="s">
        <v>84</v>
      </c>
      <c r="AY423" s="194" t="s">
        <v>148</v>
      </c>
    </row>
    <row r="424" s="2" customFormat="1" ht="21.75" customHeight="1">
      <c r="A424" s="39"/>
      <c r="B424" s="165"/>
      <c r="C424" s="166" t="s">
        <v>595</v>
      </c>
      <c r="D424" s="166" t="s">
        <v>150</v>
      </c>
      <c r="E424" s="167" t="s">
        <v>596</v>
      </c>
      <c r="F424" s="168" t="s">
        <v>597</v>
      </c>
      <c r="G424" s="169" t="s">
        <v>276</v>
      </c>
      <c r="H424" s="170">
        <v>336</v>
      </c>
      <c r="I424" s="171"/>
      <c r="J424" s="172">
        <f>ROUND(I424*H424,2)</f>
        <v>0</v>
      </c>
      <c r="K424" s="168" t="s">
        <v>154</v>
      </c>
      <c r="L424" s="40"/>
      <c r="M424" s="173" t="s">
        <v>3</v>
      </c>
      <c r="N424" s="174" t="s">
        <v>48</v>
      </c>
      <c r="O424" s="73"/>
      <c r="P424" s="175">
        <f>O424*H424</f>
        <v>0</v>
      </c>
      <c r="Q424" s="175">
        <v>0</v>
      </c>
      <c r="R424" s="175">
        <f>Q424*H424</f>
        <v>0</v>
      </c>
      <c r="S424" s="175">
        <v>0.00029999999999999997</v>
      </c>
      <c r="T424" s="176">
        <f>S424*H424</f>
        <v>0.10079999999999999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177" t="s">
        <v>282</v>
      </c>
      <c r="AT424" s="177" t="s">
        <v>150</v>
      </c>
      <c r="AU424" s="177" t="s">
        <v>156</v>
      </c>
      <c r="AY424" s="20" t="s">
        <v>148</v>
      </c>
      <c r="BE424" s="178">
        <f>IF(N424="základní",J424,0)</f>
        <v>0</v>
      </c>
      <c r="BF424" s="178">
        <f>IF(N424="snížená",J424,0)</f>
        <v>0</v>
      </c>
      <c r="BG424" s="178">
        <f>IF(N424="zákl. přenesená",J424,0)</f>
        <v>0</v>
      </c>
      <c r="BH424" s="178">
        <f>IF(N424="sníž. přenesená",J424,0)</f>
        <v>0</v>
      </c>
      <c r="BI424" s="178">
        <f>IF(N424="nulová",J424,0)</f>
        <v>0</v>
      </c>
      <c r="BJ424" s="20" t="s">
        <v>156</v>
      </c>
      <c r="BK424" s="178">
        <f>ROUND(I424*H424,2)</f>
        <v>0</v>
      </c>
      <c r="BL424" s="20" t="s">
        <v>282</v>
      </c>
      <c r="BM424" s="177" t="s">
        <v>598</v>
      </c>
    </row>
    <row r="425" s="2" customFormat="1">
      <c r="A425" s="39"/>
      <c r="B425" s="40"/>
      <c r="C425" s="39"/>
      <c r="D425" s="179" t="s">
        <v>158</v>
      </c>
      <c r="E425" s="39"/>
      <c r="F425" s="180" t="s">
        <v>599</v>
      </c>
      <c r="G425" s="39"/>
      <c r="H425" s="39"/>
      <c r="I425" s="181"/>
      <c r="J425" s="39"/>
      <c r="K425" s="39"/>
      <c r="L425" s="40"/>
      <c r="M425" s="182"/>
      <c r="N425" s="183"/>
      <c r="O425" s="73"/>
      <c r="P425" s="73"/>
      <c r="Q425" s="73"/>
      <c r="R425" s="73"/>
      <c r="S425" s="73"/>
      <c r="T425" s="74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20" t="s">
        <v>158</v>
      </c>
      <c r="AU425" s="20" t="s">
        <v>156</v>
      </c>
    </row>
    <row r="426" s="2" customFormat="1">
      <c r="A426" s="39"/>
      <c r="B426" s="40"/>
      <c r="C426" s="39"/>
      <c r="D426" s="184" t="s">
        <v>160</v>
      </c>
      <c r="E426" s="39"/>
      <c r="F426" s="185" t="s">
        <v>600</v>
      </c>
      <c r="G426" s="39"/>
      <c r="H426" s="39"/>
      <c r="I426" s="181"/>
      <c r="J426" s="39"/>
      <c r="K426" s="39"/>
      <c r="L426" s="40"/>
      <c r="M426" s="182"/>
      <c r="N426" s="183"/>
      <c r="O426" s="73"/>
      <c r="P426" s="73"/>
      <c r="Q426" s="73"/>
      <c r="R426" s="73"/>
      <c r="S426" s="73"/>
      <c r="T426" s="74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20" t="s">
        <v>160</v>
      </c>
      <c r="AU426" s="20" t="s">
        <v>156</v>
      </c>
    </row>
    <row r="427" s="13" customFormat="1">
      <c r="A427" s="13"/>
      <c r="B427" s="186"/>
      <c r="C427" s="13"/>
      <c r="D427" s="179" t="s">
        <v>162</v>
      </c>
      <c r="E427" s="187" t="s">
        <v>3</v>
      </c>
      <c r="F427" s="188" t="s">
        <v>593</v>
      </c>
      <c r="G427" s="13"/>
      <c r="H427" s="187" t="s">
        <v>3</v>
      </c>
      <c r="I427" s="189"/>
      <c r="J427" s="13"/>
      <c r="K427" s="13"/>
      <c r="L427" s="186"/>
      <c r="M427" s="190"/>
      <c r="N427" s="191"/>
      <c r="O427" s="191"/>
      <c r="P427" s="191"/>
      <c r="Q427" s="191"/>
      <c r="R427" s="191"/>
      <c r="S427" s="191"/>
      <c r="T427" s="19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87" t="s">
        <v>162</v>
      </c>
      <c r="AU427" s="187" t="s">
        <v>156</v>
      </c>
      <c r="AV427" s="13" t="s">
        <v>84</v>
      </c>
      <c r="AW427" s="13" t="s">
        <v>37</v>
      </c>
      <c r="AX427" s="13" t="s">
        <v>76</v>
      </c>
      <c r="AY427" s="187" t="s">
        <v>148</v>
      </c>
    </row>
    <row r="428" s="14" customFormat="1">
      <c r="A428" s="14"/>
      <c r="B428" s="193"/>
      <c r="C428" s="14"/>
      <c r="D428" s="179" t="s">
        <v>162</v>
      </c>
      <c r="E428" s="194" t="s">
        <v>3</v>
      </c>
      <c r="F428" s="195" t="s">
        <v>601</v>
      </c>
      <c r="G428" s="14"/>
      <c r="H428" s="196">
        <v>336</v>
      </c>
      <c r="I428" s="197"/>
      <c r="J428" s="14"/>
      <c r="K428" s="14"/>
      <c r="L428" s="193"/>
      <c r="M428" s="209"/>
      <c r="N428" s="210"/>
      <c r="O428" s="210"/>
      <c r="P428" s="210"/>
      <c r="Q428" s="210"/>
      <c r="R428" s="210"/>
      <c r="S428" s="210"/>
      <c r="T428" s="211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194" t="s">
        <v>162</v>
      </c>
      <c r="AU428" s="194" t="s">
        <v>156</v>
      </c>
      <c r="AV428" s="14" t="s">
        <v>156</v>
      </c>
      <c r="AW428" s="14" t="s">
        <v>37</v>
      </c>
      <c r="AX428" s="14" t="s">
        <v>84</v>
      </c>
      <c r="AY428" s="194" t="s">
        <v>148</v>
      </c>
    </row>
    <row r="429" s="2" customFormat="1" ht="6.96" customHeight="1">
      <c r="A429" s="39"/>
      <c r="B429" s="56"/>
      <c r="C429" s="57"/>
      <c r="D429" s="57"/>
      <c r="E429" s="57"/>
      <c r="F429" s="57"/>
      <c r="G429" s="57"/>
      <c r="H429" s="57"/>
      <c r="I429" s="57"/>
      <c r="J429" s="57"/>
      <c r="K429" s="57"/>
      <c r="L429" s="40"/>
      <c r="M429" s="39"/>
      <c r="O429" s="39"/>
      <c r="P429" s="39"/>
      <c r="Q429" s="39"/>
      <c r="R429" s="39"/>
      <c r="S429" s="39"/>
      <c r="T429" s="39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</row>
  </sheetData>
  <autoFilter ref="C91:K428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4_01/113107132"/>
    <hyperlink ref="F102" r:id="rId2" display="https://podminky.urs.cz/item/CS_URS_2024_01/113107112"/>
    <hyperlink ref="F108" r:id="rId3" display="https://podminky.urs.cz/item/CS_URS_2024_01/962031132"/>
    <hyperlink ref="F118" r:id="rId4" display="https://podminky.urs.cz/item/CS_URS_2024_01/962031133"/>
    <hyperlink ref="F128" r:id="rId5" display="https://podminky.urs.cz/item/CS_URS_2024_01/965043331"/>
    <hyperlink ref="F137" r:id="rId6" display="https://podminky.urs.cz/item/CS_URS_2024_01/965081223"/>
    <hyperlink ref="F147" r:id="rId7" display="https://podminky.urs.cz/item/CS_URS_2024_01/965082933"/>
    <hyperlink ref="F155" r:id="rId8" display="https://podminky.urs.cz/item/CS_URS_2024_01/968062374"/>
    <hyperlink ref="F160" r:id="rId9" display="https://podminky.urs.cz/item/CS_URS_2024_01/968062375"/>
    <hyperlink ref="F167" r:id="rId10" display="https://podminky.urs.cz/item/CS_URS_2024_01/968062456"/>
    <hyperlink ref="F172" r:id="rId11" display="https://podminky.urs.cz/item/CS_URS_2024_01/968072244"/>
    <hyperlink ref="F179" r:id="rId12" display="https://podminky.urs.cz/item/CS_URS_2024_01/968072455"/>
    <hyperlink ref="F195" r:id="rId13" display="https://podminky.urs.cz/item/CS_URS_2024_01/971033541"/>
    <hyperlink ref="F200" r:id="rId14" display="https://podminky.urs.cz/item/CS_URS_2024_01/971033651"/>
    <hyperlink ref="F208" r:id="rId15" display="https://podminky.urs.cz/item/CS_URS_2024_01/974031133"/>
    <hyperlink ref="F213" r:id="rId16" display="https://podminky.urs.cz/item/CS_URS_2024_01/974031264"/>
    <hyperlink ref="F224" r:id="rId17" display="https://podminky.urs.cz/item/CS_URS_2024_01/978012191"/>
    <hyperlink ref="F232" r:id="rId18" display="https://podminky.urs.cz/item/CS_URS_2024_01/978013191"/>
    <hyperlink ref="F250" r:id="rId19" display="https://podminky.urs.cz/item/CS_URS_2024_01/978015391"/>
    <hyperlink ref="F254" r:id="rId20" display="https://podminky.urs.cz/item/CS_URS_2024_01/978059541"/>
    <hyperlink ref="F263" r:id="rId21" display="https://podminky.urs.cz/item/CS_URS_2024_01/997013112"/>
    <hyperlink ref="F266" r:id="rId22" display="https://podminky.urs.cz/item/CS_URS_2024_01/997013501"/>
    <hyperlink ref="F269" r:id="rId23" display="https://podminky.urs.cz/item/CS_URS_2024_01/997013509"/>
    <hyperlink ref="F273" r:id="rId24" display="https://podminky.urs.cz/item/CS_URS_2024_01/997013869"/>
    <hyperlink ref="F278" r:id="rId25" display="https://podminky.urs.cz/item/CS_URS_2024_01/712600845"/>
    <hyperlink ref="F282" r:id="rId26" display="https://podminky.urs.cz/item/CS_URS_2024_01/725110811"/>
    <hyperlink ref="F285" r:id="rId27" display="https://podminky.urs.cz/item/CS_URS_2024_01/725210821"/>
    <hyperlink ref="F288" r:id="rId28" display="https://podminky.urs.cz/item/CS_URS_2024_01/725220842"/>
    <hyperlink ref="F291" r:id="rId29" display="https://podminky.urs.cz/item/CS_URS_2024_01/725310823"/>
    <hyperlink ref="F294" r:id="rId30" display="https://podminky.urs.cz/item/CS_URS_2024_01/725530823"/>
    <hyperlink ref="F297" r:id="rId31" display="https://podminky.urs.cz/item/CS_URS_2024_01/725820801"/>
    <hyperlink ref="F302" r:id="rId32" display="https://podminky.urs.cz/item/CS_URS_2024_01/741421811"/>
    <hyperlink ref="F306" r:id="rId33" display="https://podminky.urs.cz/item/CS_URS_2024_01/741421831"/>
    <hyperlink ref="F310" r:id="rId34" display="https://podminky.urs.cz/item/CS_URS_2024_01/741421871"/>
    <hyperlink ref="F314" r:id="rId35" display="https://podminky.urs.cz/item/CS_URS_2024_01/762111811"/>
    <hyperlink ref="F321" r:id="rId36" display="https://podminky.urs.cz/item/CS_URS_2024_01/762331811"/>
    <hyperlink ref="F327" r:id="rId37" display="https://podminky.urs.cz/item/CS_URS_2024_01/762331812"/>
    <hyperlink ref="F336" r:id="rId38" display="https://podminky.urs.cz/item/CS_URS_2024_01/762341811"/>
    <hyperlink ref="F339" r:id="rId39" display="https://podminky.urs.cz/item/CS_URS_2024_01/762354811"/>
    <hyperlink ref="F342" r:id="rId40" display="https://podminky.urs.cz/item/CS_URS_2024_01/762522811"/>
    <hyperlink ref="F350" r:id="rId41" display="https://podminky.urs.cz/item/CS_URS_2024_01/762526811"/>
    <hyperlink ref="F359" r:id="rId42" display="https://podminky.urs.cz/item/CS_URS_2024_01/764001821"/>
    <hyperlink ref="F362" r:id="rId43" display="https://podminky.urs.cz/item/CS_URS_2024_01/764001851"/>
    <hyperlink ref="F366" r:id="rId44" display="https://podminky.urs.cz/item/CS_URS_2024_01/764001871"/>
    <hyperlink ref="F373" r:id="rId45" display="https://podminky.urs.cz/item/CS_URS_2024_01/764001891"/>
    <hyperlink ref="F377" r:id="rId46" display="https://podminky.urs.cz/item/CS_URS_2024_01/764002812"/>
    <hyperlink ref="F380" r:id="rId47" display="https://podminky.urs.cz/item/CS_URS_2024_01/764002821"/>
    <hyperlink ref="F383" r:id="rId48" display="https://podminky.urs.cz/item/CS_URS_2024_01/764002831"/>
    <hyperlink ref="F386" r:id="rId49" display="https://podminky.urs.cz/item/CS_URS_2024_01/764002851"/>
    <hyperlink ref="F393" r:id="rId50" display="https://podminky.urs.cz/item/CS_URS_2024_01/764004801"/>
    <hyperlink ref="F396" r:id="rId51" display="https://podminky.urs.cz/item/CS_URS_2024_01/764004861"/>
    <hyperlink ref="F401" r:id="rId52" display="https://podminky.urs.cz/item/CS_URS_2024_01/766691811"/>
    <hyperlink ref="F408" r:id="rId53" display="https://podminky.urs.cz/item/CS_URS_2024_01/766812830"/>
    <hyperlink ref="F411" r:id="rId54" display="https://podminky.urs.cz/item/CS_URS_2024_01/766825821"/>
    <hyperlink ref="F415" r:id="rId55" display="https://podminky.urs.cz/item/CS_URS_2024_01/767996801"/>
    <hyperlink ref="F421" r:id="rId56" display="https://podminky.urs.cz/item/CS_URS_2024_01/776201812"/>
    <hyperlink ref="F426" r:id="rId57" display="https://podminky.urs.cz/item/CS_URS_2024_01/7764108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84</v>
      </c>
    </row>
    <row r="4" s="1" customFormat="1" ht="24.96" customHeight="1">
      <c r="B4" s="23"/>
      <c r="D4" s="24" t="s">
        <v>113</v>
      </c>
      <c r="L4" s="23"/>
      <c r="M4" s="115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Regenerace bytového domu na ulici Kepkova 1465/3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114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602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25. 3. 2024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27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28</v>
      </c>
      <c r="F15" s="39"/>
      <c r="G15" s="39"/>
      <c r="H15" s="39"/>
      <c r="I15" s="33" t="s">
        <v>29</v>
      </c>
      <c r="J15" s="28" t="s">
        <v>30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31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29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33</v>
      </c>
      <c r="E20" s="39"/>
      <c r="F20" s="39"/>
      <c r="G20" s="39"/>
      <c r="H20" s="39"/>
      <c r="I20" s="33" t="s">
        <v>26</v>
      </c>
      <c r="J20" s="28" t="s">
        <v>34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35</v>
      </c>
      <c r="F21" s="39"/>
      <c r="G21" s="39"/>
      <c r="H21" s="39"/>
      <c r="I21" s="33" t="s">
        <v>29</v>
      </c>
      <c r="J21" s="28" t="s">
        <v>36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38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39</v>
      </c>
      <c r="F24" s="39"/>
      <c r="G24" s="39"/>
      <c r="H24" s="39"/>
      <c r="I24" s="33" t="s">
        <v>29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40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42</v>
      </c>
      <c r="E30" s="39"/>
      <c r="F30" s="39"/>
      <c r="G30" s="39"/>
      <c r="H30" s="39"/>
      <c r="I30" s="39"/>
      <c r="J30" s="91">
        <f>ROUND(J91,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44</v>
      </c>
      <c r="G32" s="39"/>
      <c r="H32" s="39"/>
      <c r="I32" s="44" t="s">
        <v>43</v>
      </c>
      <c r="J32" s="44" t="s">
        <v>45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46</v>
      </c>
      <c r="E33" s="33" t="s">
        <v>47</v>
      </c>
      <c r="F33" s="123">
        <f>ROUND((SUM(BE91:BE349)),  2)</f>
        <v>0</v>
      </c>
      <c r="G33" s="39"/>
      <c r="H33" s="39"/>
      <c r="I33" s="124">
        <v>0.20999999999999999</v>
      </c>
      <c r="J33" s="123">
        <f>ROUND(((SUM(BE91:BE349))*I33),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48</v>
      </c>
      <c r="F34" s="123">
        <f>ROUND((SUM(BF91:BF349)),  2)</f>
        <v>0</v>
      </c>
      <c r="G34" s="39"/>
      <c r="H34" s="39"/>
      <c r="I34" s="124">
        <v>0.12</v>
      </c>
      <c r="J34" s="123">
        <f>ROUND(((SUM(BF91:BF349))*I34),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49</v>
      </c>
      <c r="F35" s="123">
        <f>ROUND((SUM(BG91:BG349)),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50</v>
      </c>
      <c r="F36" s="123">
        <f>ROUND((SUM(BH91:BH349)),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51</v>
      </c>
      <c r="F37" s="123">
        <f>ROUND((SUM(BI91:BI349)),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52</v>
      </c>
      <c r="E39" s="77"/>
      <c r="F39" s="77"/>
      <c r="G39" s="127" t="s">
        <v>53</v>
      </c>
      <c r="H39" s="128" t="s">
        <v>54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116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Regenerace bytového domu na ulici Kepkova 1465/3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114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02 - Sanace suterénu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Kepkova 1465/3</v>
      </c>
      <c r="G52" s="39"/>
      <c r="H52" s="39"/>
      <c r="I52" s="33" t="s">
        <v>23</v>
      </c>
      <c r="J52" s="65" t="str">
        <f>IF(J12="","",J12)</f>
        <v>25. 3. 2024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Statutární město Ostrava, městský obvod Slezská Os</v>
      </c>
      <c r="G54" s="39"/>
      <c r="H54" s="39"/>
      <c r="I54" s="33" t="s">
        <v>33</v>
      </c>
      <c r="J54" s="37" t="str">
        <f>E21</f>
        <v>Made 4 BIM s.r.o.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39"/>
      <c r="E55" s="39"/>
      <c r="F55" s="28" t="str">
        <f>IF(E18="","",E18)</f>
        <v>Vyplň údaj</v>
      </c>
      <c r="G55" s="39"/>
      <c r="H55" s="39"/>
      <c r="I55" s="33" t="s">
        <v>38</v>
      </c>
      <c r="J55" s="37" t="str">
        <f>E24</f>
        <v>Pavel Klus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117</v>
      </c>
      <c r="D57" s="125"/>
      <c r="E57" s="125"/>
      <c r="F57" s="125"/>
      <c r="G57" s="125"/>
      <c r="H57" s="125"/>
      <c r="I57" s="125"/>
      <c r="J57" s="132" t="s">
        <v>118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74</v>
      </c>
      <c r="D59" s="39"/>
      <c r="E59" s="39"/>
      <c r="F59" s="39"/>
      <c r="G59" s="39"/>
      <c r="H59" s="39"/>
      <c r="I59" s="39"/>
      <c r="J59" s="91">
        <f>J91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119</v>
      </c>
    </row>
    <row r="60" s="9" customFormat="1" ht="24.96" customHeight="1">
      <c r="A60" s="9"/>
      <c r="B60" s="134"/>
      <c r="C60" s="9"/>
      <c r="D60" s="135" t="s">
        <v>120</v>
      </c>
      <c r="E60" s="136"/>
      <c r="F60" s="136"/>
      <c r="G60" s="136"/>
      <c r="H60" s="136"/>
      <c r="I60" s="136"/>
      <c r="J60" s="137">
        <f>J92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121</v>
      </c>
      <c r="E61" s="140"/>
      <c r="F61" s="140"/>
      <c r="G61" s="140"/>
      <c r="H61" s="140"/>
      <c r="I61" s="140"/>
      <c r="J61" s="141">
        <f>J93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603</v>
      </c>
      <c r="E62" s="140"/>
      <c r="F62" s="140"/>
      <c r="G62" s="140"/>
      <c r="H62" s="140"/>
      <c r="I62" s="140"/>
      <c r="J62" s="141">
        <f>J136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8"/>
      <c r="C63" s="10"/>
      <c r="D63" s="139" t="s">
        <v>604</v>
      </c>
      <c r="E63" s="140"/>
      <c r="F63" s="140"/>
      <c r="G63" s="140"/>
      <c r="H63" s="140"/>
      <c r="I63" s="140"/>
      <c r="J63" s="141">
        <f>J144</f>
        <v>0</v>
      </c>
      <c r="K63" s="10"/>
      <c r="L63" s="13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8"/>
      <c r="C64" s="10"/>
      <c r="D64" s="139" t="s">
        <v>605</v>
      </c>
      <c r="E64" s="140"/>
      <c r="F64" s="140"/>
      <c r="G64" s="140"/>
      <c r="H64" s="140"/>
      <c r="I64" s="140"/>
      <c r="J64" s="141">
        <f>J149</f>
        <v>0</v>
      </c>
      <c r="K64" s="10"/>
      <c r="L64" s="13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8"/>
      <c r="C65" s="10"/>
      <c r="D65" s="139" t="s">
        <v>606</v>
      </c>
      <c r="E65" s="140"/>
      <c r="F65" s="140"/>
      <c r="G65" s="140"/>
      <c r="H65" s="140"/>
      <c r="I65" s="140"/>
      <c r="J65" s="141">
        <f>J158</f>
        <v>0</v>
      </c>
      <c r="K65" s="10"/>
      <c r="L65" s="13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8"/>
      <c r="C66" s="10"/>
      <c r="D66" s="139" t="s">
        <v>607</v>
      </c>
      <c r="E66" s="140"/>
      <c r="F66" s="140"/>
      <c r="G66" s="140"/>
      <c r="H66" s="140"/>
      <c r="I66" s="140"/>
      <c r="J66" s="141">
        <f>J239</f>
        <v>0</v>
      </c>
      <c r="K66" s="10"/>
      <c r="L66" s="13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38"/>
      <c r="C67" s="10"/>
      <c r="D67" s="139" t="s">
        <v>122</v>
      </c>
      <c r="E67" s="140"/>
      <c r="F67" s="140"/>
      <c r="G67" s="140"/>
      <c r="H67" s="140"/>
      <c r="I67" s="140"/>
      <c r="J67" s="141">
        <f>J264</f>
        <v>0</v>
      </c>
      <c r="K67" s="10"/>
      <c r="L67" s="13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38"/>
      <c r="C68" s="10"/>
      <c r="D68" s="139" t="s">
        <v>608</v>
      </c>
      <c r="E68" s="140"/>
      <c r="F68" s="140"/>
      <c r="G68" s="140"/>
      <c r="H68" s="140"/>
      <c r="I68" s="140"/>
      <c r="J68" s="141">
        <f>J270</f>
        <v>0</v>
      </c>
      <c r="K68" s="10"/>
      <c r="L68" s="13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34"/>
      <c r="C69" s="9"/>
      <c r="D69" s="135" t="s">
        <v>124</v>
      </c>
      <c r="E69" s="136"/>
      <c r="F69" s="136"/>
      <c r="G69" s="136"/>
      <c r="H69" s="136"/>
      <c r="I69" s="136"/>
      <c r="J69" s="137">
        <f>J274</f>
        <v>0</v>
      </c>
      <c r="K69" s="9"/>
      <c r="L69" s="13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38"/>
      <c r="C70" s="10"/>
      <c r="D70" s="139" t="s">
        <v>609</v>
      </c>
      <c r="E70" s="140"/>
      <c r="F70" s="140"/>
      <c r="G70" s="140"/>
      <c r="H70" s="140"/>
      <c r="I70" s="140"/>
      <c r="J70" s="141">
        <f>J275</f>
        <v>0</v>
      </c>
      <c r="K70" s="10"/>
      <c r="L70" s="13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38"/>
      <c r="C71" s="10"/>
      <c r="D71" s="139" t="s">
        <v>610</v>
      </c>
      <c r="E71" s="140"/>
      <c r="F71" s="140"/>
      <c r="G71" s="140"/>
      <c r="H71" s="140"/>
      <c r="I71" s="140"/>
      <c r="J71" s="141">
        <f>J308</f>
        <v>0</v>
      </c>
      <c r="K71" s="10"/>
      <c r="L71" s="13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39"/>
      <c r="D72" s="39"/>
      <c r="E72" s="39"/>
      <c r="F72" s="39"/>
      <c r="G72" s="39"/>
      <c r="H72" s="39"/>
      <c r="I72" s="39"/>
      <c r="J72" s="39"/>
      <c r="K72" s="3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133</v>
      </c>
      <c r="D78" s="39"/>
      <c r="E78" s="39"/>
      <c r="F78" s="39"/>
      <c r="G78" s="39"/>
      <c r="H78" s="39"/>
      <c r="I78" s="39"/>
      <c r="J78" s="39"/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39"/>
      <c r="D79" s="39"/>
      <c r="E79" s="39"/>
      <c r="F79" s="39"/>
      <c r="G79" s="39"/>
      <c r="H79" s="39"/>
      <c r="I79" s="39"/>
      <c r="J79" s="39"/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17</v>
      </c>
      <c r="D80" s="39"/>
      <c r="E80" s="39"/>
      <c r="F80" s="39"/>
      <c r="G80" s="39"/>
      <c r="H80" s="39"/>
      <c r="I80" s="39"/>
      <c r="J80" s="39"/>
      <c r="K80" s="39"/>
      <c r="L80" s="11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39"/>
      <c r="D81" s="39"/>
      <c r="E81" s="116" t="str">
        <f>E7</f>
        <v>Regenerace bytového domu na ulici Kepkova 1465/3</v>
      </c>
      <c r="F81" s="33"/>
      <c r="G81" s="33"/>
      <c r="H81" s="33"/>
      <c r="I81" s="39"/>
      <c r="J81" s="39"/>
      <c r="K81" s="39"/>
      <c r="L81" s="11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114</v>
      </c>
      <c r="D82" s="39"/>
      <c r="E82" s="39"/>
      <c r="F82" s="39"/>
      <c r="G82" s="39"/>
      <c r="H82" s="39"/>
      <c r="I82" s="39"/>
      <c r="J82" s="39"/>
      <c r="K82" s="39"/>
      <c r="L82" s="11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39"/>
      <c r="D83" s="39"/>
      <c r="E83" s="63" t="str">
        <f>E9</f>
        <v>02 - Sanace suterénu</v>
      </c>
      <c r="F83" s="39"/>
      <c r="G83" s="39"/>
      <c r="H83" s="39"/>
      <c r="I83" s="39"/>
      <c r="J83" s="39"/>
      <c r="K83" s="39"/>
      <c r="L83" s="11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39"/>
      <c r="D84" s="39"/>
      <c r="E84" s="39"/>
      <c r="F84" s="39"/>
      <c r="G84" s="39"/>
      <c r="H84" s="39"/>
      <c r="I84" s="39"/>
      <c r="J84" s="39"/>
      <c r="K84" s="39"/>
      <c r="L84" s="11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39"/>
      <c r="E85" s="39"/>
      <c r="F85" s="28" t="str">
        <f>F12</f>
        <v>Kepkova 1465/3</v>
      </c>
      <c r="G85" s="39"/>
      <c r="H85" s="39"/>
      <c r="I85" s="33" t="s">
        <v>23</v>
      </c>
      <c r="J85" s="65" t="str">
        <f>IF(J12="","",J12)</f>
        <v>25. 3. 2024</v>
      </c>
      <c r="K85" s="39"/>
      <c r="L85" s="11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39"/>
      <c r="D86" s="39"/>
      <c r="E86" s="39"/>
      <c r="F86" s="39"/>
      <c r="G86" s="39"/>
      <c r="H86" s="39"/>
      <c r="I86" s="39"/>
      <c r="J86" s="39"/>
      <c r="K86" s="39"/>
      <c r="L86" s="11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39"/>
      <c r="E87" s="39"/>
      <c r="F87" s="28" t="str">
        <f>E15</f>
        <v>Statutární město Ostrava, městský obvod Slezská Os</v>
      </c>
      <c r="G87" s="39"/>
      <c r="H87" s="39"/>
      <c r="I87" s="33" t="s">
        <v>33</v>
      </c>
      <c r="J87" s="37" t="str">
        <f>E21</f>
        <v>Made 4 BIM s.r.o.</v>
      </c>
      <c r="K87" s="39"/>
      <c r="L87" s="117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31</v>
      </c>
      <c r="D88" s="39"/>
      <c r="E88" s="39"/>
      <c r="F88" s="28" t="str">
        <f>IF(E18="","",E18)</f>
        <v>Vyplň údaj</v>
      </c>
      <c r="G88" s="39"/>
      <c r="H88" s="39"/>
      <c r="I88" s="33" t="s">
        <v>38</v>
      </c>
      <c r="J88" s="37" t="str">
        <f>E24</f>
        <v>Pavel Klus</v>
      </c>
      <c r="K88" s="39"/>
      <c r="L88" s="117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39"/>
      <c r="D89" s="39"/>
      <c r="E89" s="39"/>
      <c r="F89" s="39"/>
      <c r="G89" s="39"/>
      <c r="H89" s="39"/>
      <c r="I89" s="39"/>
      <c r="J89" s="39"/>
      <c r="K89" s="39"/>
      <c r="L89" s="117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42"/>
      <c r="B90" s="143"/>
      <c r="C90" s="144" t="s">
        <v>134</v>
      </c>
      <c r="D90" s="145" t="s">
        <v>61</v>
      </c>
      <c r="E90" s="145" t="s">
        <v>57</v>
      </c>
      <c r="F90" s="145" t="s">
        <v>58</v>
      </c>
      <c r="G90" s="145" t="s">
        <v>135</v>
      </c>
      <c r="H90" s="145" t="s">
        <v>136</v>
      </c>
      <c r="I90" s="145" t="s">
        <v>137</v>
      </c>
      <c r="J90" s="145" t="s">
        <v>118</v>
      </c>
      <c r="K90" s="146" t="s">
        <v>138</v>
      </c>
      <c r="L90" s="147"/>
      <c r="M90" s="81" t="s">
        <v>3</v>
      </c>
      <c r="N90" s="82" t="s">
        <v>46</v>
      </c>
      <c r="O90" s="82" t="s">
        <v>139</v>
      </c>
      <c r="P90" s="82" t="s">
        <v>140</v>
      </c>
      <c r="Q90" s="82" t="s">
        <v>141</v>
      </c>
      <c r="R90" s="82" t="s">
        <v>142</v>
      </c>
      <c r="S90" s="82" t="s">
        <v>143</v>
      </c>
      <c r="T90" s="83" t="s">
        <v>144</v>
      </c>
      <c r="U90" s="142"/>
      <c r="V90" s="142"/>
      <c r="W90" s="142"/>
      <c r="X90" s="142"/>
      <c r="Y90" s="142"/>
      <c r="Z90" s="142"/>
      <c r="AA90" s="142"/>
      <c r="AB90" s="142"/>
      <c r="AC90" s="142"/>
      <c r="AD90" s="142"/>
      <c r="AE90" s="142"/>
    </row>
    <row r="91" s="2" customFormat="1" ht="22.8" customHeight="1">
      <c r="A91" s="39"/>
      <c r="B91" s="40"/>
      <c r="C91" s="88" t="s">
        <v>145</v>
      </c>
      <c r="D91" s="39"/>
      <c r="E91" s="39"/>
      <c r="F91" s="39"/>
      <c r="G91" s="39"/>
      <c r="H91" s="39"/>
      <c r="I91" s="39"/>
      <c r="J91" s="148">
        <f>BK91</f>
        <v>0</v>
      </c>
      <c r="K91" s="39"/>
      <c r="L91" s="40"/>
      <c r="M91" s="84"/>
      <c r="N91" s="69"/>
      <c r="O91" s="85"/>
      <c r="P91" s="149">
        <f>P92+P274</f>
        <v>0</v>
      </c>
      <c r="Q91" s="85"/>
      <c r="R91" s="149">
        <f>R92+R274</f>
        <v>61.261021199999995</v>
      </c>
      <c r="S91" s="85"/>
      <c r="T91" s="150">
        <f>T92+T274</f>
        <v>0.0036640000000000002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75</v>
      </c>
      <c r="AU91" s="20" t="s">
        <v>119</v>
      </c>
      <c r="BK91" s="151">
        <f>BK92+BK274</f>
        <v>0</v>
      </c>
    </row>
    <row r="92" s="12" customFormat="1" ht="25.92" customHeight="1">
      <c r="A92" s="12"/>
      <c r="B92" s="152"/>
      <c r="C92" s="12"/>
      <c r="D92" s="153" t="s">
        <v>75</v>
      </c>
      <c r="E92" s="154" t="s">
        <v>146</v>
      </c>
      <c r="F92" s="154" t="s">
        <v>147</v>
      </c>
      <c r="G92" s="12"/>
      <c r="H92" s="12"/>
      <c r="I92" s="155"/>
      <c r="J92" s="156">
        <f>BK92</f>
        <v>0</v>
      </c>
      <c r="K92" s="12"/>
      <c r="L92" s="152"/>
      <c r="M92" s="157"/>
      <c r="N92" s="158"/>
      <c r="O92" s="158"/>
      <c r="P92" s="159">
        <f>P93+P136+P144+P149+P158+P239+P264+P270</f>
        <v>0</v>
      </c>
      <c r="Q92" s="158"/>
      <c r="R92" s="159">
        <f>R93+R136+R144+R149+R158+R239+R264+R270</f>
        <v>59.248836999999995</v>
      </c>
      <c r="S92" s="158"/>
      <c r="T92" s="160">
        <f>T93+T136+T144+T149+T158+T239+T264+T270</f>
        <v>0.0036640000000000002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53" t="s">
        <v>84</v>
      </c>
      <c r="AT92" s="161" t="s">
        <v>75</v>
      </c>
      <c r="AU92" s="161" t="s">
        <v>76</v>
      </c>
      <c r="AY92" s="153" t="s">
        <v>148</v>
      </c>
      <c r="BK92" s="162">
        <f>BK93+BK136+BK144+BK149+BK158+BK239+BK264+BK270</f>
        <v>0</v>
      </c>
    </row>
    <row r="93" s="12" customFormat="1" ht="22.8" customHeight="1">
      <c r="A93" s="12"/>
      <c r="B93" s="152"/>
      <c r="C93" s="12"/>
      <c r="D93" s="153" t="s">
        <v>75</v>
      </c>
      <c r="E93" s="163" t="s">
        <v>84</v>
      </c>
      <c r="F93" s="163" t="s">
        <v>149</v>
      </c>
      <c r="G93" s="12"/>
      <c r="H93" s="12"/>
      <c r="I93" s="155"/>
      <c r="J93" s="164">
        <f>BK93</f>
        <v>0</v>
      </c>
      <c r="K93" s="12"/>
      <c r="L93" s="152"/>
      <c r="M93" s="157"/>
      <c r="N93" s="158"/>
      <c r="O93" s="158"/>
      <c r="P93" s="159">
        <f>SUM(P94:P135)</f>
        <v>0</v>
      </c>
      <c r="Q93" s="158"/>
      <c r="R93" s="159">
        <f>SUM(R94:R135)</f>
        <v>0.102464</v>
      </c>
      <c r="S93" s="158"/>
      <c r="T93" s="160">
        <f>SUM(T94:T135)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53" t="s">
        <v>84</v>
      </c>
      <c r="AT93" s="161" t="s">
        <v>75</v>
      </c>
      <c r="AU93" s="161" t="s">
        <v>84</v>
      </c>
      <c r="AY93" s="153" t="s">
        <v>148</v>
      </c>
      <c r="BK93" s="162">
        <f>SUM(BK94:BK135)</f>
        <v>0</v>
      </c>
    </row>
    <row r="94" s="2" customFormat="1" ht="33" customHeight="1">
      <c r="A94" s="39"/>
      <c r="B94" s="165"/>
      <c r="C94" s="166" t="s">
        <v>84</v>
      </c>
      <c r="D94" s="166" t="s">
        <v>150</v>
      </c>
      <c r="E94" s="167" t="s">
        <v>611</v>
      </c>
      <c r="F94" s="168" t="s">
        <v>612</v>
      </c>
      <c r="G94" s="169" t="s">
        <v>153</v>
      </c>
      <c r="H94" s="170">
        <v>78.540000000000006</v>
      </c>
      <c r="I94" s="171"/>
      <c r="J94" s="172">
        <f>ROUND(I94*H94,2)</f>
        <v>0</v>
      </c>
      <c r="K94" s="168" t="s">
        <v>154</v>
      </c>
      <c r="L94" s="40"/>
      <c r="M94" s="173" t="s">
        <v>3</v>
      </c>
      <c r="N94" s="174" t="s">
        <v>48</v>
      </c>
      <c r="O94" s="73"/>
      <c r="P94" s="175">
        <f>O94*H94</f>
        <v>0</v>
      </c>
      <c r="Q94" s="175">
        <v>0</v>
      </c>
      <c r="R94" s="175">
        <f>Q94*H94</f>
        <v>0</v>
      </c>
      <c r="S94" s="175">
        <v>0</v>
      </c>
      <c r="T94" s="17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77" t="s">
        <v>155</v>
      </c>
      <c r="AT94" s="177" t="s">
        <v>150</v>
      </c>
      <c r="AU94" s="177" t="s">
        <v>156</v>
      </c>
      <c r="AY94" s="20" t="s">
        <v>148</v>
      </c>
      <c r="BE94" s="178">
        <f>IF(N94="základní",J94,0)</f>
        <v>0</v>
      </c>
      <c r="BF94" s="178">
        <f>IF(N94="snížená",J94,0)</f>
        <v>0</v>
      </c>
      <c r="BG94" s="178">
        <f>IF(N94="zákl. přenesená",J94,0)</f>
        <v>0</v>
      </c>
      <c r="BH94" s="178">
        <f>IF(N94="sníž. přenesená",J94,0)</f>
        <v>0</v>
      </c>
      <c r="BI94" s="178">
        <f>IF(N94="nulová",J94,0)</f>
        <v>0</v>
      </c>
      <c r="BJ94" s="20" t="s">
        <v>156</v>
      </c>
      <c r="BK94" s="178">
        <f>ROUND(I94*H94,2)</f>
        <v>0</v>
      </c>
      <c r="BL94" s="20" t="s">
        <v>155</v>
      </c>
      <c r="BM94" s="177" t="s">
        <v>613</v>
      </c>
    </row>
    <row r="95" s="2" customFormat="1">
      <c r="A95" s="39"/>
      <c r="B95" s="40"/>
      <c r="C95" s="39"/>
      <c r="D95" s="179" t="s">
        <v>158</v>
      </c>
      <c r="E95" s="39"/>
      <c r="F95" s="180" t="s">
        <v>614</v>
      </c>
      <c r="G95" s="39"/>
      <c r="H95" s="39"/>
      <c r="I95" s="181"/>
      <c r="J95" s="39"/>
      <c r="K95" s="39"/>
      <c r="L95" s="40"/>
      <c r="M95" s="182"/>
      <c r="N95" s="183"/>
      <c r="O95" s="73"/>
      <c r="P95" s="73"/>
      <c r="Q95" s="73"/>
      <c r="R95" s="73"/>
      <c r="S95" s="73"/>
      <c r="T95" s="74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20" t="s">
        <v>158</v>
      </c>
      <c r="AU95" s="20" t="s">
        <v>156</v>
      </c>
    </row>
    <row r="96" s="2" customFormat="1">
      <c r="A96" s="39"/>
      <c r="B96" s="40"/>
      <c r="C96" s="39"/>
      <c r="D96" s="184" t="s">
        <v>160</v>
      </c>
      <c r="E96" s="39"/>
      <c r="F96" s="185" t="s">
        <v>615</v>
      </c>
      <c r="G96" s="39"/>
      <c r="H96" s="39"/>
      <c r="I96" s="181"/>
      <c r="J96" s="39"/>
      <c r="K96" s="39"/>
      <c r="L96" s="40"/>
      <c r="M96" s="182"/>
      <c r="N96" s="183"/>
      <c r="O96" s="73"/>
      <c r="P96" s="73"/>
      <c r="Q96" s="73"/>
      <c r="R96" s="73"/>
      <c r="S96" s="73"/>
      <c r="T96" s="74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20" t="s">
        <v>160</v>
      </c>
      <c r="AU96" s="20" t="s">
        <v>156</v>
      </c>
    </row>
    <row r="97" s="14" customFormat="1">
      <c r="A97" s="14"/>
      <c r="B97" s="193"/>
      <c r="C97" s="14"/>
      <c r="D97" s="179" t="s">
        <v>162</v>
      </c>
      <c r="E97" s="194" t="s">
        <v>3</v>
      </c>
      <c r="F97" s="195" t="s">
        <v>616</v>
      </c>
      <c r="G97" s="14"/>
      <c r="H97" s="196">
        <v>78.540000000000006</v>
      </c>
      <c r="I97" s="197"/>
      <c r="J97" s="14"/>
      <c r="K97" s="14"/>
      <c r="L97" s="193"/>
      <c r="M97" s="198"/>
      <c r="N97" s="199"/>
      <c r="O97" s="199"/>
      <c r="P97" s="199"/>
      <c r="Q97" s="199"/>
      <c r="R97" s="199"/>
      <c r="S97" s="199"/>
      <c r="T97" s="200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194" t="s">
        <v>162</v>
      </c>
      <c r="AU97" s="194" t="s">
        <v>156</v>
      </c>
      <c r="AV97" s="14" t="s">
        <v>156</v>
      </c>
      <c r="AW97" s="14" t="s">
        <v>37</v>
      </c>
      <c r="AX97" s="14" t="s">
        <v>84</v>
      </c>
      <c r="AY97" s="194" t="s">
        <v>148</v>
      </c>
    </row>
    <row r="98" s="2" customFormat="1" ht="21.75" customHeight="1">
      <c r="A98" s="39"/>
      <c r="B98" s="165"/>
      <c r="C98" s="166" t="s">
        <v>156</v>
      </c>
      <c r="D98" s="166" t="s">
        <v>150</v>
      </c>
      <c r="E98" s="167" t="s">
        <v>617</v>
      </c>
      <c r="F98" s="168" t="s">
        <v>618</v>
      </c>
      <c r="G98" s="169" t="s">
        <v>153</v>
      </c>
      <c r="H98" s="170">
        <v>107.09999999999999</v>
      </c>
      <c r="I98" s="171"/>
      <c r="J98" s="172">
        <f>ROUND(I98*H98,2)</f>
        <v>0</v>
      </c>
      <c r="K98" s="168" t="s">
        <v>154</v>
      </c>
      <c r="L98" s="40"/>
      <c r="M98" s="173" t="s">
        <v>3</v>
      </c>
      <c r="N98" s="174" t="s">
        <v>48</v>
      </c>
      <c r="O98" s="73"/>
      <c r="P98" s="175">
        <f>O98*H98</f>
        <v>0</v>
      </c>
      <c r="Q98" s="175">
        <v>0.00084000000000000003</v>
      </c>
      <c r="R98" s="175">
        <f>Q98*H98</f>
        <v>0.089964000000000002</v>
      </c>
      <c r="S98" s="175">
        <v>0</v>
      </c>
      <c r="T98" s="17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77" t="s">
        <v>155</v>
      </c>
      <c r="AT98" s="177" t="s">
        <v>150</v>
      </c>
      <c r="AU98" s="177" t="s">
        <v>156</v>
      </c>
      <c r="AY98" s="20" t="s">
        <v>148</v>
      </c>
      <c r="BE98" s="178">
        <f>IF(N98="základní",J98,0)</f>
        <v>0</v>
      </c>
      <c r="BF98" s="178">
        <f>IF(N98="snížená",J98,0)</f>
        <v>0</v>
      </c>
      <c r="BG98" s="178">
        <f>IF(N98="zákl. přenesená",J98,0)</f>
        <v>0</v>
      </c>
      <c r="BH98" s="178">
        <f>IF(N98="sníž. přenesená",J98,0)</f>
        <v>0</v>
      </c>
      <c r="BI98" s="178">
        <f>IF(N98="nulová",J98,0)</f>
        <v>0</v>
      </c>
      <c r="BJ98" s="20" t="s">
        <v>156</v>
      </c>
      <c r="BK98" s="178">
        <f>ROUND(I98*H98,2)</f>
        <v>0</v>
      </c>
      <c r="BL98" s="20" t="s">
        <v>155</v>
      </c>
      <c r="BM98" s="177" t="s">
        <v>619</v>
      </c>
    </row>
    <row r="99" s="2" customFormat="1">
      <c r="A99" s="39"/>
      <c r="B99" s="40"/>
      <c r="C99" s="39"/>
      <c r="D99" s="179" t="s">
        <v>158</v>
      </c>
      <c r="E99" s="39"/>
      <c r="F99" s="180" t="s">
        <v>620</v>
      </c>
      <c r="G99" s="39"/>
      <c r="H99" s="39"/>
      <c r="I99" s="181"/>
      <c r="J99" s="39"/>
      <c r="K99" s="39"/>
      <c r="L99" s="40"/>
      <c r="M99" s="182"/>
      <c r="N99" s="183"/>
      <c r="O99" s="73"/>
      <c r="P99" s="73"/>
      <c r="Q99" s="73"/>
      <c r="R99" s="73"/>
      <c r="S99" s="73"/>
      <c r="T99" s="74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20" t="s">
        <v>158</v>
      </c>
      <c r="AU99" s="20" t="s">
        <v>156</v>
      </c>
    </row>
    <row r="100" s="2" customFormat="1">
      <c r="A100" s="39"/>
      <c r="B100" s="40"/>
      <c r="C100" s="39"/>
      <c r="D100" s="184" t="s">
        <v>160</v>
      </c>
      <c r="E100" s="39"/>
      <c r="F100" s="185" t="s">
        <v>621</v>
      </c>
      <c r="G100" s="39"/>
      <c r="H100" s="39"/>
      <c r="I100" s="181"/>
      <c r="J100" s="39"/>
      <c r="K100" s="39"/>
      <c r="L100" s="40"/>
      <c r="M100" s="182"/>
      <c r="N100" s="183"/>
      <c r="O100" s="73"/>
      <c r="P100" s="73"/>
      <c r="Q100" s="73"/>
      <c r="R100" s="73"/>
      <c r="S100" s="73"/>
      <c r="T100" s="74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20" t="s">
        <v>160</v>
      </c>
      <c r="AU100" s="20" t="s">
        <v>156</v>
      </c>
    </row>
    <row r="101" s="14" customFormat="1">
      <c r="A101" s="14"/>
      <c r="B101" s="193"/>
      <c r="C101" s="14"/>
      <c r="D101" s="179" t="s">
        <v>162</v>
      </c>
      <c r="E101" s="194" t="s">
        <v>3</v>
      </c>
      <c r="F101" s="195" t="s">
        <v>622</v>
      </c>
      <c r="G101" s="14"/>
      <c r="H101" s="196">
        <v>107.09999999999999</v>
      </c>
      <c r="I101" s="197"/>
      <c r="J101" s="14"/>
      <c r="K101" s="14"/>
      <c r="L101" s="193"/>
      <c r="M101" s="198"/>
      <c r="N101" s="199"/>
      <c r="O101" s="199"/>
      <c r="P101" s="199"/>
      <c r="Q101" s="199"/>
      <c r="R101" s="199"/>
      <c r="S101" s="199"/>
      <c r="T101" s="20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194" t="s">
        <v>162</v>
      </c>
      <c r="AU101" s="194" t="s">
        <v>156</v>
      </c>
      <c r="AV101" s="14" t="s">
        <v>156</v>
      </c>
      <c r="AW101" s="14" t="s">
        <v>37</v>
      </c>
      <c r="AX101" s="14" t="s">
        <v>84</v>
      </c>
      <c r="AY101" s="194" t="s">
        <v>148</v>
      </c>
    </row>
    <row r="102" s="2" customFormat="1" ht="24.15" customHeight="1">
      <c r="A102" s="39"/>
      <c r="B102" s="165"/>
      <c r="C102" s="166" t="s">
        <v>172</v>
      </c>
      <c r="D102" s="166" t="s">
        <v>150</v>
      </c>
      <c r="E102" s="167" t="s">
        <v>623</v>
      </c>
      <c r="F102" s="168" t="s">
        <v>624</v>
      </c>
      <c r="G102" s="169" t="s">
        <v>153</v>
      </c>
      <c r="H102" s="170">
        <v>107.09999999999999</v>
      </c>
      <c r="I102" s="171"/>
      <c r="J102" s="172">
        <f>ROUND(I102*H102,2)</f>
        <v>0</v>
      </c>
      <c r="K102" s="168" t="s">
        <v>154</v>
      </c>
      <c r="L102" s="40"/>
      <c r="M102" s="173" t="s">
        <v>3</v>
      </c>
      <c r="N102" s="174" t="s">
        <v>48</v>
      </c>
      <c r="O102" s="73"/>
      <c r="P102" s="175">
        <f>O102*H102</f>
        <v>0</v>
      </c>
      <c r="Q102" s="175">
        <v>0</v>
      </c>
      <c r="R102" s="175">
        <f>Q102*H102</f>
        <v>0</v>
      </c>
      <c r="S102" s="175">
        <v>0</v>
      </c>
      <c r="T102" s="17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77" t="s">
        <v>155</v>
      </c>
      <c r="AT102" s="177" t="s">
        <v>150</v>
      </c>
      <c r="AU102" s="177" t="s">
        <v>156</v>
      </c>
      <c r="AY102" s="20" t="s">
        <v>148</v>
      </c>
      <c r="BE102" s="178">
        <f>IF(N102="základní",J102,0)</f>
        <v>0</v>
      </c>
      <c r="BF102" s="178">
        <f>IF(N102="snížená",J102,0)</f>
        <v>0</v>
      </c>
      <c r="BG102" s="178">
        <f>IF(N102="zákl. přenesená",J102,0)</f>
        <v>0</v>
      </c>
      <c r="BH102" s="178">
        <f>IF(N102="sníž. přenesená",J102,0)</f>
        <v>0</v>
      </c>
      <c r="BI102" s="178">
        <f>IF(N102="nulová",J102,0)</f>
        <v>0</v>
      </c>
      <c r="BJ102" s="20" t="s">
        <v>156</v>
      </c>
      <c r="BK102" s="178">
        <f>ROUND(I102*H102,2)</f>
        <v>0</v>
      </c>
      <c r="BL102" s="20" t="s">
        <v>155</v>
      </c>
      <c r="BM102" s="177" t="s">
        <v>625</v>
      </c>
    </row>
    <row r="103" s="2" customFormat="1">
      <c r="A103" s="39"/>
      <c r="B103" s="40"/>
      <c r="C103" s="39"/>
      <c r="D103" s="179" t="s">
        <v>158</v>
      </c>
      <c r="E103" s="39"/>
      <c r="F103" s="180" t="s">
        <v>626</v>
      </c>
      <c r="G103" s="39"/>
      <c r="H103" s="39"/>
      <c r="I103" s="181"/>
      <c r="J103" s="39"/>
      <c r="K103" s="39"/>
      <c r="L103" s="40"/>
      <c r="M103" s="182"/>
      <c r="N103" s="183"/>
      <c r="O103" s="73"/>
      <c r="P103" s="73"/>
      <c r="Q103" s="73"/>
      <c r="R103" s="73"/>
      <c r="S103" s="73"/>
      <c r="T103" s="74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20" t="s">
        <v>158</v>
      </c>
      <c r="AU103" s="20" t="s">
        <v>156</v>
      </c>
    </row>
    <row r="104" s="2" customFormat="1">
      <c r="A104" s="39"/>
      <c r="B104" s="40"/>
      <c r="C104" s="39"/>
      <c r="D104" s="184" t="s">
        <v>160</v>
      </c>
      <c r="E104" s="39"/>
      <c r="F104" s="185" t="s">
        <v>627</v>
      </c>
      <c r="G104" s="39"/>
      <c r="H104" s="39"/>
      <c r="I104" s="181"/>
      <c r="J104" s="39"/>
      <c r="K104" s="39"/>
      <c r="L104" s="40"/>
      <c r="M104" s="182"/>
      <c r="N104" s="183"/>
      <c r="O104" s="73"/>
      <c r="P104" s="73"/>
      <c r="Q104" s="73"/>
      <c r="R104" s="73"/>
      <c r="S104" s="73"/>
      <c r="T104" s="74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20" t="s">
        <v>160</v>
      </c>
      <c r="AU104" s="20" t="s">
        <v>156</v>
      </c>
    </row>
    <row r="105" s="14" customFormat="1">
      <c r="A105" s="14"/>
      <c r="B105" s="193"/>
      <c r="C105" s="14"/>
      <c r="D105" s="179" t="s">
        <v>162</v>
      </c>
      <c r="E105" s="194" t="s">
        <v>3</v>
      </c>
      <c r="F105" s="195" t="s">
        <v>622</v>
      </c>
      <c r="G105" s="14"/>
      <c r="H105" s="196">
        <v>107.09999999999999</v>
      </c>
      <c r="I105" s="197"/>
      <c r="J105" s="14"/>
      <c r="K105" s="14"/>
      <c r="L105" s="193"/>
      <c r="M105" s="198"/>
      <c r="N105" s="199"/>
      <c r="O105" s="199"/>
      <c r="P105" s="199"/>
      <c r="Q105" s="199"/>
      <c r="R105" s="199"/>
      <c r="S105" s="199"/>
      <c r="T105" s="20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194" t="s">
        <v>162</v>
      </c>
      <c r="AU105" s="194" t="s">
        <v>156</v>
      </c>
      <c r="AV105" s="14" t="s">
        <v>156</v>
      </c>
      <c r="AW105" s="14" t="s">
        <v>37</v>
      </c>
      <c r="AX105" s="14" t="s">
        <v>84</v>
      </c>
      <c r="AY105" s="194" t="s">
        <v>148</v>
      </c>
    </row>
    <row r="106" s="2" customFormat="1" ht="37.8" customHeight="1">
      <c r="A106" s="39"/>
      <c r="B106" s="165"/>
      <c r="C106" s="166" t="s">
        <v>155</v>
      </c>
      <c r="D106" s="166" t="s">
        <v>150</v>
      </c>
      <c r="E106" s="167" t="s">
        <v>628</v>
      </c>
      <c r="F106" s="168" t="s">
        <v>629</v>
      </c>
      <c r="G106" s="169" t="s">
        <v>193</v>
      </c>
      <c r="H106" s="170">
        <v>35.700000000000003</v>
      </c>
      <c r="I106" s="171"/>
      <c r="J106" s="172">
        <f>ROUND(I106*H106,2)</f>
        <v>0</v>
      </c>
      <c r="K106" s="168" t="s">
        <v>154</v>
      </c>
      <c r="L106" s="40"/>
      <c r="M106" s="173" t="s">
        <v>3</v>
      </c>
      <c r="N106" s="174" t="s">
        <v>48</v>
      </c>
      <c r="O106" s="73"/>
      <c r="P106" s="175">
        <f>O106*H106</f>
        <v>0</v>
      </c>
      <c r="Q106" s="175">
        <v>0</v>
      </c>
      <c r="R106" s="175">
        <f>Q106*H106</f>
        <v>0</v>
      </c>
      <c r="S106" s="175">
        <v>0</v>
      </c>
      <c r="T106" s="17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77" t="s">
        <v>155</v>
      </c>
      <c r="AT106" s="177" t="s">
        <v>150</v>
      </c>
      <c r="AU106" s="177" t="s">
        <v>156</v>
      </c>
      <c r="AY106" s="20" t="s">
        <v>148</v>
      </c>
      <c r="BE106" s="178">
        <f>IF(N106="základní",J106,0)</f>
        <v>0</v>
      </c>
      <c r="BF106" s="178">
        <f>IF(N106="snížená",J106,0)</f>
        <v>0</v>
      </c>
      <c r="BG106" s="178">
        <f>IF(N106="zákl. přenesená",J106,0)</f>
        <v>0</v>
      </c>
      <c r="BH106" s="178">
        <f>IF(N106="sníž. přenesená",J106,0)</f>
        <v>0</v>
      </c>
      <c r="BI106" s="178">
        <f>IF(N106="nulová",J106,0)</f>
        <v>0</v>
      </c>
      <c r="BJ106" s="20" t="s">
        <v>156</v>
      </c>
      <c r="BK106" s="178">
        <f>ROUND(I106*H106,2)</f>
        <v>0</v>
      </c>
      <c r="BL106" s="20" t="s">
        <v>155</v>
      </c>
      <c r="BM106" s="177" t="s">
        <v>630</v>
      </c>
    </row>
    <row r="107" s="2" customFormat="1">
      <c r="A107" s="39"/>
      <c r="B107" s="40"/>
      <c r="C107" s="39"/>
      <c r="D107" s="179" t="s">
        <v>158</v>
      </c>
      <c r="E107" s="39"/>
      <c r="F107" s="180" t="s">
        <v>631</v>
      </c>
      <c r="G107" s="39"/>
      <c r="H107" s="39"/>
      <c r="I107" s="181"/>
      <c r="J107" s="39"/>
      <c r="K107" s="39"/>
      <c r="L107" s="40"/>
      <c r="M107" s="182"/>
      <c r="N107" s="183"/>
      <c r="O107" s="73"/>
      <c r="P107" s="73"/>
      <c r="Q107" s="73"/>
      <c r="R107" s="73"/>
      <c r="S107" s="73"/>
      <c r="T107" s="74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20" t="s">
        <v>158</v>
      </c>
      <c r="AU107" s="20" t="s">
        <v>156</v>
      </c>
    </row>
    <row r="108" s="2" customFormat="1">
      <c r="A108" s="39"/>
      <c r="B108" s="40"/>
      <c r="C108" s="39"/>
      <c r="D108" s="184" t="s">
        <v>160</v>
      </c>
      <c r="E108" s="39"/>
      <c r="F108" s="185" t="s">
        <v>632</v>
      </c>
      <c r="G108" s="39"/>
      <c r="H108" s="39"/>
      <c r="I108" s="181"/>
      <c r="J108" s="39"/>
      <c r="K108" s="39"/>
      <c r="L108" s="40"/>
      <c r="M108" s="182"/>
      <c r="N108" s="183"/>
      <c r="O108" s="73"/>
      <c r="P108" s="73"/>
      <c r="Q108" s="73"/>
      <c r="R108" s="73"/>
      <c r="S108" s="73"/>
      <c r="T108" s="74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20" t="s">
        <v>160</v>
      </c>
      <c r="AU108" s="20" t="s">
        <v>156</v>
      </c>
    </row>
    <row r="109" s="14" customFormat="1">
      <c r="A109" s="14"/>
      <c r="B109" s="193"/>
      <c r="C109" s="14"/>
      <c r="D109" s="179" t="s">
        <v>162</v>
      </c>
      <c r="E109" s="194" t="s">
        <v>3</v>
      </c>
      <c r="F109" s="195" t="s">
        <v>633</v>
      </c>
      <c r="G109" s="14"/>
      <c r="H109" s="196">
        <v>35.700000000000003</v>
      </c>
      <c r="I109" s="197"/>
      <c r="J109" s="14"/>
      <c r="K109" s="14"/>
      <c r="L109" s="193"/>
      <c r="M109" s="198"/>
      <c r="N109" s="199"/>
      <c r="O109" s="199"/>
      <c r="P109" s="199"/>
      <c r="Q109" s="199"/>
      <c r="R109" s="199"/>
      <c r="S109" s="199"/>
      <c r="T109" s="20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194" t="s">
        <v>162</v>
      </c>
      <c r="AU109" s="194" t="s">
        <v>156</v>
      </c>
      <c r="AV109" s="14" t="s">
        <v>156</v>
      </c>
      <c r="AW109" s="14" t="s">
        <v>37</v>
      </c>
      <c r="AX109" s="14" t="s">
        <v>84</v>
      </c>
      <c r="AY109" s="194" t="s">
        <v>148</v>
      </c>
    </row>
    <row r="110" s="2" customFormat="1" ht="37.8" customHeight="1">
      <c r="A110" s="39"/>
      <c r="B110" s="165"/>
      <c r="C110" s="166" t="s">
        <v>190</v>
      </c>
      <c r="D110" s="166" t="s">
        <v>150</v>
      </c>
      <c r="E110" s="167" t="s">
        <v>634</v>
      </c>
      <c r="F110" s="168" t="s">
        <v>635</v>
      </c>
      <c r="G110" s="169" t="s">
        <v>193</v>
      </c>
      <c r="H110" s="170">
        <v>178.5</v>
      </c>
      <c r="I110" s="171"/>
      <c r="J110" s="172">
        <f>ROUND(I110*H110,2)</f>
        <v>0</v>
      </c>
      <c r="K110" s="168" t="s">
        <v>154</v>
      </c>
      <c r="L110" s="40"/>
      <c r="M110" s="173" t="s">
        <v>3</v>
      </c>
      <c r="N110" s="174" t="s">
        <v>48</v>
      </c>
      <c r="O110" s="73"/>
      <c r="P110" s="175">
        <f>O110*H110</f>
        <v>0</v>
      </c>
      <c r="Q110" s="175">
        <v>0</v>
      </c>
      <c r="R110" s="175">
        <f>Q110*H110</f>
        <v>0</v>
      </c>
      <c r="S110" s="175">
        <v>0</v>
      </c>
      <c r="T110" s="17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177" t="s">
        <v>155</v>
      </c>
      <c r="AT110" s="177" t="s">
        <v>150</v>
      </c>
      <c r="AU110" s="177" t="s">
        <v>156</v>
      </c>
      <c r="AY110" s="20" t="s">
        <v>148</v>
      </c>
      <c r="BE110" s="178">
        <f>IF(N110="základní",J110,0)</f>
        <v>0</v>
      </c>
      <c r="BF110" s="178">
        <f>IF(N110="snížená",J110,0)</f>
        <v>0</v>
      </c>
      <c r="BG110" s="178">
        <f>IF(N110="zákl. přenesená",J110,0)</f>
        <v>0</v>
      </c>
      <c r="BH110" s="178">
        <f>IF(N110="sníž. přenesená",J110,0)</f>
        <v>0</v>
      </c>
      <c r="BI110" s="178">
        <f>IF(N110="nulová",J110,0)</f>
        <v>0</v>
      </c>
      <c r="BJ110" s="20" t="s">
        <v>156</v>
      </c>
      <c r="BK110" s="178">
        <f>ROUND(I110*H110,2)</f>
        <v>0</v>
      </c>
      <c r="BL110" s="20" t="s">
        <v>155</v>
      </c>
      <c r="BM110" s="177" t="s">
        <v>636</v>
      </c>
    </row>
    <row r="111" s="2" customFormat="1">
      <c r="A111" s="39"/>
      <c r="B111" s="40"/>
      <c r="C111" s="39"/>
      <c r="D111" s="179" t="s">
        <v>158</v>
      </c>
      <c r="E111" s="39"/>
      <c r="F111" s="180" t="s">
        <v>637</v>
      </c>
      <c r="G111" s="39"/>
      <c r="H111" s="39"/>
      <c r="I111" s="181"/>
      <c r="J111" s="39"/>
      <c r="K111" s="39"/>
      <c r="L111" s="40"/>
      <c r="M111" s="182"/>
      <c r="N111" s="183"/>
      <c r="O111" s="73"/>
      <c r="P111" s="73"/>
      <c r="Q111" s="73"/>
      <c r="R111" s="73"/>
      <c r="S111" s="73"/>
      <c r="T111" s="74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20" t="s">
        <v>158</v>
      </c>
      <c r="AU111" s="20" t="s">
        <v>156</v>
      </c>
    </row>
    <row r="112" s="2" customFormat="1">
      <c r="A112" s="39"/>
      <c r="B112" s="40"/>
      <c r="C112" s="39"/>
      <c r="D112" s="184" t="s">
        <v>160</v>
      </c>
      <c r="E112" s="39"/>
      <c r="F112" s="185" t="s">
        <v>638</v>
      </c>
      <c r="G112" s="39"/>
      <c r="H112" s="39"/>
      <c r="I112" s="181"/>
      <c r="J112" s="39"/>
      <c r="K112" s="39"/>
      <c r="L112" s="40"/>
      <c r="M112" s="182"/>
      <c r="N112" s="183"/>
      <c r="O112" s="73"/>
      <c r="P112" s="73"/>
      <c r="Q112" s="73"/>
      <c r="R112" s="73"/>
      <c r="S112" s="73"/>
      <c r="T112" s="74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20" t="s">
        <v>160</v>
      </c>
      <c r="AU112" s="20" t="s">
        <v>156</v>
      </c>
    </row>
    <row r="113" s="14" customFormat="1">
      <c r="A113" s="14"/>
      <c r="B113" s="193"/>
      <c r="C113" s="14"/>
      <c r="D113" s="179" t="s">
        <v>162</v>
      </c>
      <c r="E113" s="194" t="s">
        <v>3</v>
      </c>
      <c r="F113" s="195" t="s">
        <v>633</v>
      </c>
      <c r="G113" s="14"/>
      <c r="H113" s="196">
        <v>35.700000000000003</v>
      </c>
      <c r="I113" s="197"/>
      <c r="J113" s="14"/>
      <c r="K113" s="14"/>
      <c r="L113" s="193"/>
      <c r="M113" s="198"/>
      <c r="N113" s="199"/>
      <c r="O113" s="199"/>
      <c r="P113" s="199"/>
      <c r="Q113" s="199"/>
      <c r="R113" s="199"/>
      <c r="S113" s="199"/>
      <c r="T113" s="20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194" t="s">
        <v>162</v>
      </c>
      <c r="AU113" s="194" t="s">
        <v>156</v>
      </c>
      <c r="AV113" s="14" t="s">
        <v>156</v>
      </c>
      <c r="AW113" s="14" t="s">
        <v>37</v>
      </c>
      <c r="AX113" s="14" t="s">
        <v>84</v>
      </c>
      <c r="AY113" s="194" t="s">
        <v>148</v>
      </c>
    </row>
    <row r="114" s="14" customFormat="1">
      <c r="A114" s="14"/>
      <c r="B114" s="193"/>
      <c r="C114" s="14"/>
      <c r="D114" s="179" t="s">
        <v>162</v>
      </c>
      <c r="E114" s="14"/>
      <c r="F114" s="195" t="s">
        <v>639</v>
      </c>
      <c r="G114" s="14"/>
      <c r="H114" s="196">
        <v>178.5</v>
      </c>
      <c r="I114" s="197"/>
      <c r="J114" s="14"/>
      <c r="K114" s="14"/>
      <c r="L114" s="193"/>
      <c r="M114" s="198"/>
      <c r="N114" s="199"/>
      <c r="O114" s="199"/>
      <c r="P114" s="199"/>
      <c r="Q114" s="199"/>
      <c r="R114" s="199"/>
      <c r="S114" s="199"/>
      <c r="T114" s="20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194" t="s">
        <v>162</v>
      </c>
      <c r="AU114" s="194" t="s">
        <v>156</v>
      </c>
      <c r="AV114" s="14" t="s">
        <v>156</v>
      </c>
      <c r="AW114" s="14" t="s">
        <v>4</v>
      </c>
      <c r="AX114" s="14" t="s">
        <v>84</v>
      </c>
      <c r="AY114" s="194" t="s">
        <v>148</v>
      </c>
    </row>
    <row r="115" s="2" customFormat="1" ht="33" customHeight="1">
      <c r="A115" s="39"/>
      <c r="B115" s="165"/>
      <c r="C115" s="166" t="s">
        <v>199</v>
      </c>
      <c r="D115" s="166" t="s">
        <v>150</v>
      </c>
      <c r="E115" s="167" t="s">
        <v>640</v>
      </c>
      <c r="F115" s="168" t="s">
        <v>641</v>
      </c>
      <c r="G115" s="169" t="s">
        <v>340</v>
      </c>
      <c r="H115" s="170">
        <v>71.400000000000006</v>
      </c>
      <c r="I115" s="171"/>
      <c r="J115" s="172">
        <f>ROUND(I115*H115,2)</f>
        <v>0</v>
      </c>
      <c r="K115" s="168" t="s">
        <v>154</v>
      </c>
      <c r="L115" s="40"/>
      <c r="M115" s="173" t="s">
        <v>3</v>
      </c>
      <c r="N115" s="174" t="s">
        <v>48</v>
      </c>
      <c r="O115" s="73"/>
      <c r="P115" s="175">
        <f>O115*H115</f>
        <v>0</v>
      </c>
      <c r="Q115" s="175">
        <v>0</v>
      </c>
      <c r="R115" s="175">
        <f>Q115*H115</f>
        <v>0</v>
      </c>
      <c r="S115" s="175">
        <v>0</v>
      </c>
      <c r="T115" s="17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177" t="s">
        <v>155</v>
      </c>
      <c r="AT115" s="177" t="s">
        <v>150</v>
      </c>
      <c r="AU115" s="177" t="s">
        <v>156</v>
      </c>
      <c r="AY115" s="20" t="s">
        <v>148</v>
      </c>
      <c r="BE115" s="178">
        <f>IF(N115="základní",J115,0)</f>
        <v>0</v>
      </c>
      <c r="BF115" s="178">
        <f>IF(N115="snížená",J115,0)</f>
        <v>0</v>
      </c>
      <c r="BG115" s="178">
        <f>IF(N115="zákl. přenesená",J115,0)</f>
        <v>0</v>
      </c>
      <c r="BH115" s="178">
        <f>IF(N115="sníž. přenesená",J115,0)</f>
        <v>0</v>
      </c>
      <c r="BI115" s="178">
        <f>IF(N115="nulová",J115,0)</f>
        <v>0</v>
      </c>
      <c r="BJ115" s="20" t="s">
        <v>156</v>
      </c>
      <c r="BK115" s="178">
        <f>ROUND(I115*H115,2)</f>
        <v>0</v>
      </c>
      <c r="BL115" s="20" t="s">
        <v>155</v>
      </c>
      <c r="BM115" s="177" t="s">
        <v>642</v>
      </c>
    </row>
    <row r="116" s="2" customFormat="1">
      <c r="A116" s="39"/>
      <c r="B116" s="40"/>
      <c r="C116" s="39"/>
      <c r="D116" s="179" t="s">
        <v>158</v>
      </c>
      <c r="E116" s="39"/>
      <c r="F116" s="180" t="s">
        <v>643</v>
      </c>
      <c r="G116" s="39"/>
      <c r="H116" s="39"/>
      <c r="I116" s="181"/>
      <c r="J116" s="39"/>
      <c r="K116" s="39"/>
      <c r="L116" s="40"/>
      <c r="M116" s="182"/>
      <c r="N116" s="183"/>
      <c r="O116" s="73"/>
      <c r="P116" s="73"/>
      <c r="Q116" s="73"/>
      <c r="R116" s="73"/>
      <c r="S116" s="73"/>
      <c r="T116" s="74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20" t="s">
        <v>158</v>
      </c>
      <c r="AU116" s="20" t="s">
        <v>156</v>
      </c>
    </row>
    <row r="117" s="2" customFormat="1">
      <c r="A117" s="39"/>
      <c r="B117" s="40"/>
      <c r="C117" s="39"/>
      <c r="D117" s="184" t="s">
        <v>160</v>
      </c>
      <c r="E117" s="39"/>
      <c r="F117" s="185" t="s">
        <v>644</v>
      </c>
      <c r="G117" s="39"/>
      <c r="H117" s="39"/>
      <c r="I117" s="181"/>
      <c r="J117" s="39"/>
      <c r="K117" s="39"/>
      <c r="L117" s="40"/>
      <c r="M117" s="182"/>
      <c r="N117" s="183"/>
      <c r="O117" s="73"/>
      <c r="P117" s="73"/>
      <c r="Q117" s="73"/>
      <c r="R117" s="73"/>
      <c r="S117" s="73"/>
      <c r="T117" s="74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20" t="s">
        <v>160</v>
      </c>
      <c r="AU117" s="20" t="s">
        <v>156</v>
      </c>
    </row>
    <row r="118" s="14" customFormat="1">
      <c r="A118" s="14"/>
      <c r="B118" s="193"/>
      <c r="C118" s="14"/>
      <c r="D118" s="179" t="s">
        <v>162</v>
      </c>
      <c r="E118" s="194" t="s">
        <v>3</v>
      </c>
      <c r="F118" s="195" t="s">
        <v>633</v>
      </c>
      <c r="G118" s="14"/>
      <c r="H118" s="196">
        <v>35.700000000000003</v>
      </c>
      <c r="I118" s="197"/>
      <c r="J118" s="14"/>
      <c r="K118" s="14"/>
      <c r="L118" s="193"/>
      <c r="M118" s="198"/>
      <c r="N118" s="199"/>
      <c r="O118" s="199"/>
      <c r="P118" s="199"/>
      <c r="Q118" s="199"/>
      <c r="R118" s="199"/>
      <c r="S118" s="199"/>
      <c r="T118" s="20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194" t="s">
        <v>162</v>
      </c>
      <c r="AU118" s="194" t="s">
        <v>156</v>
      </c>
      <c r="AV118" s="14" t="s">
        <v>156</v>
      </c>
      <c r="AW118" s="14" t="s">
        <v>37</v>
      </c>
      <c r="AX118" s="14" t="s">
        <v>84</v>
      </c>
      <c r="AY118" s="194" t="s">
        <v>148</v>
      </c>
    </row>
    <row r="119" s="14" customFormat="1">
      <c r="A119" s="14"/>
      <c r="B119" s="193"/>
      <c r="C119" s="14"/>
      <c r="D119" s="179" t="s">
        <v>162</v>
      </c>
      <c r="E119" s="14"/>
      <c r="F119" s="195" t="s">
        <v>645</v>
      </c>
      <c r="G119" s="14"/>
      <c r="H119" s="196">
        <v>71.400000000000006</v>
      </c>
      <c r="I119" s="197"/>
      <c r="J119" s="14"/>
      <c r="K119" s="14"/>
      <c r="L119" s="193"/>
      <c r="M119" s="198"/>
      <c r="N119" s="199"/>
      <c r="O119" s="199"/>
      <c r="P119" s="199"/>
      <c r="Q119" s="199"/>
      <c r="R119" s="199"/>
      <c r="S119" s="199"/>
      <c r="T119" s="20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194" t="s">
        <v>162</v>
      </c>
      <c r="AU119" s="194" t="s">
        <v>156</v>
      </c>
      <c r="AV119" s="14" t="s">
        <v>156</v>
      </c>
      <c r="AW119" s="14" t="s">
        <v>4</v>
      </c>
      <c r="AX119" s="14" t="s">
        <v>84</v>
      </c>
      <c r="AY119" s="194" t="s">
        <v>148</v>
      </c>
    </row>
    <row r="120" s="2" customFormat="1" ht="24.15" customHeight="1">
      <c r="A120" s="39"/>
      <c r="B120" s="165"/>
      <c r="C120" s="166" t="s">
        <v>207</v>
      </c>
      <c r="D120" s="166" t="s">
        <v>150</v>
      </c>
      <c r="E120" s="167" t="s">
        <v>646</v>
      </c>
      <c r="F120" s="168" t="s">
        <v>647</v>
      </c>
      <c r="G120" s="169" t="s">
        <v>193</v>
      </c>
      <c r="H120" s="170">
        <v>42.840000000000003</v>
      </c>
      <c r="I120" s="171"/>
      <c r="J120" s="172">
        <f>ROUND(I120*H120,2)</f>
        <v>0</v>
      </c>
      <c r="K120" s="168" t="s">
        <v>154</v>
      </c>
      <c r="L120" s="40"/>
      <c r="M120" s="173" t="s">
        <v>3</v>
      </c>
      <c r="N120" s="174" t="s">
        <v>48</v>
      </c>
      <c r="O120" s="73"/>
      <c r="P120" s="175">
        <f>O120*H120</f>
        <v>0</v>
      </c>
      <c r="Q120" s="175">
        <v>0</v>
      </c>
      <c r="R120" s="175">
        <f>Q120*H120</f>
        <v>0</v>
      </c>
      <c r="S120" s="175">
        <v>0</v>
      </c>
      <c r="T120" s="17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177" t="s">
        <v>155</v>
      </c>
      <c r="AT120" s="177" t="s">
        <v>150</v>
      </c>
      <c r="AU120" s="177" t="s">
        <v>156</v>
      </c>
      <c r="AY120" s="20" t="s">
        <v>148</v>
      </c>
      <c r="BE120" s="178">
        <f>IF(N120="základní",J120,0)</f>
        <v>0</v>
      </c>
      <c r="BF120" s="178">
        <f>IF(N120="snížená",J120,0)</f>
        <v>0</v>
      </c>
      <c r="BG120" s="178">
        <f>IF(N120="zákl. přenesená",J120,0)</f>
        <v>0</v>
      </c>
      <c r="BH120" s="178">
        <f>IF(N120="sníž. přenesená",J120,0)</f>
        <v>0</v>
      </c>
      <c r="BI120" s="178">
        <f>IF(N120="nulová",J120,0)</f>
        <v>0</v>
      </c>
      <c r="BJ120" s="20" t="s">
        <v>156</v>
      </c>
      <c r="BK120" s="178">
        <f>ROUND(I120*H120,2)</f>
        <v>0</v>
      </c>
      <c r="BL120" s="20" t="s">
        <v>155</v>
      </c>
      <c r="BM120" s="177" t="s">
        <v>648</v>
      </c>
    </row>
    <row r="121" s="2" customFormat="1">
      <c r="A121" s="39"/>
      <c r="B121" s="40"/>
      <c r="C121" s="39"/>
      <c r="D121" s="179" t="s">
        <v>158</v>
      </c>
      <c r="E121" s="39"/>
      <c r="F121" s="180" t="s">
        <v>649</v>
      </c>
      <c r="G121" s="39"/>
      <c r="H121" s="39"/>
      <c r="I121" s="181"/>
      <c r="J121" s="39"/>
      <c r="K121" s="39"/>
      <c r="L121" s="40"/>
      <c r="M121" s="182"/>
      <c r="N121" s="183"/>
      <c r="O121" s="73"/>
      <c r="P121" s="73"/>
      <c r="Q121" s="73"/>
      <c r="R121" s="73"/>
      <c r="S121" s="73"/>
      <c r="T121" s="74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20" t="s">
        <v>158</v>
      </c>
      <c r="AU121" s="20" t="s">
        <v>156</v>
      </c>
    </row>
    <row r="122" s="2" customFormat="1">
      <c r="A122" s="39"/>
      <c r="B122" s="40"/>
      <c r="C122" s="39"/>
      <c r="D122" s="184" t="s">
        <v>160</v>
      </c>
      <c r="E122" s="39"/>
      <c r="F122" s="185" t="s">
        <v>650</v>
      </c>
      <c r="G122" s="39"/>
      <c r="H122" s="39"/>
      <c r="I122" s="181"/>
      <c r="J122" s="39"/>
      <c r="K122" s="39"/>
      <c r="L122" s="40"/>
      <c r="M122" s="182"/>
      <c r="N122" s="183"/>
      <c r="O122" s="73"/>
      <c r="P122" s="73"/>
      <c r="Q122" s="73"/>
      <c r="R122" s="73"/>
      <c r="S122" s="73"/>
      <c r="T122" s="74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20" t="s">
        <v>160</v>
      </c>
      <c r="AU122" s="20" t="s">
        <v>156</v>
      </c>
    </row>
    <row r="123" s="14" customFormat="1">
      <c r="A123" s="14"/>
      <c r="B123" s="193"/>
      <c r="C123" s="14"/>
      <c r="D123" s="179" t="s">
        <v>162</v>
      </c>
      <c r="E123" s="194" t="s">
        <v>3</v>
      </c>
      <c r="F123" s="195" t="s">
        <v>651</v>
      </c>
      <c r="G123" s="14"/>
      <c r="H123" s="196">
        <v>42.840000000000003</v>
      </c>
      <c r="I123" s="197"/>
      <c r="J123" s="14"/>
      <c r="K123" s="14"/>
      <c r="L123" s="193"/>
      <c r="M123" s="198"/>
      <c r="N123" s="199"/>
      <c r="O123" s="199"/>
      <c r="P123" s="199"/>
      <c r="Q123" s="199"/>
      <c r="R123" s="199"/>
      <c r="S123" s="199"/>
      <c r="T123" s="20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194" t="s">
        <v>162</v>
      </c>
      <c r="AU123" s="194" t="s">
        <v>156</v>
      </c>
      <c r="AV123" s="14" t="s">
        <v>156</v>
      </c>
      <c r="AW123" s="14" t="s">
        <v>37</v>
      </c>
      <c r="AX123" s="14" t="s">
        <v>84</v>
      </c>
      <c r="AY123" s="194" t="s">
        <v>148</v>
      </c>
    </row>
    <row r="124" s="2" customFormat="1" ht="24.15" customHeight="1">
      <c r="A124" s="39"/>
      <c r="B124" s="165"/>
      <c r="C124" s="166" t="s">
        <v>214</v>
      </c>
      <c r="D124" s="166" t="s">
        <v>150</v>
      </c>
      <c r="E124" s="167" t="s">
        <v>652</v>
      </c>
      <c r="F124" s="168" t="s">
        <v>653</v>
      </c>
      <c r="G124" s="169" t="s">
        <v>153</v>
      </c>
      <c r="H124" s="170">
        <v>250</v>
      </c>
      <c r="I124" s="171"/>
      <c r="J124" s="172">
        <f>ROUND(I124*H124,2)</f>
        <v>0</v>
      </c>
      <c r="K124" s="168" t="s">
        <v>154</v>
      </c>
      <c r="L124" s="40"/>
      <c r="M124" s="173" t="s">
        <v>3</v>
      </c>
      <c r="N124" s="174" t="s">
        <v>48</v>
      </c>
      <c r="O124" s="73"/>
      <c r="P124" s="175">
        <f>O124*H124</f>
        <v>0</v>
      </c>
      <c r="Q124" s="175">
        <v>0</v>
      </c>
      <c r="R124" s="175">
        <f>Q124*H124</f>
        <v>0</v>
      </c>
      <c r="S124" s="175">
        <v>0</v>
      </c>
      <c r="T124" s="17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177" t="s">
        <v>155</v>
      </c>
      <c r="AT124" s="177" t="s">
        <v>150</v>
      </c>
      <c r="AU124" s="177" t="s">
        <v>156</v>
      </c>
      <c r="AY124" s="20" t="s">
        <v>148</v>
      </c>
      <c r="BE124" s="178">
        <f>IF(N124="základní",J124,0)</f>
        <v>0</v>
      </c>
      <c r="BF124" s="178">
        <f>IF(N124="snížená",J124,0)</f>
        <v>0</v>
      </c>
      <c r="BG124" s="178">
        <f>IF(N124="zákl. přenesená",J124,0)</f>
        <v>0</v>
      </c>
      <c r="BH124" s="178">
        <f>IF(N124="sníž. přenesená",J124,0)</f>
        <v>0</v>
      </c>
      <c r="BI124" s="178">
        <f>IF(N124="nulová",J124,0)</f>
        <v>0</v>
      </c>
      <c r="BJ124" s="20" t="s">
        <v>156</v>
      </c>
      <c r="BK124" s="178">
        <f>ROUND(I124*H124,2)</f>
        <v>0</v>
      </c>
      <c r="BL124" s="20" t="s">
        <v>155</v>
      </c>
      <c r="BM124" s="177" t="s">
        <v>654</v>
      </c>
    </row>
    <row r="125" s="2" customFormat="1">
      <c r="A125" s="39"/>
      <c r="B125" s="40"/>
      <c r="C125" s="39"/>
      <c r="D125" s="179" t="s">
        <v>158</v>
      </c>
      <c r="E125" s="39"/>
      <c r="F125" s="180" t="s">
        <v>655</v>
      </c>
      <c r="G125" s="39"/>
      <c r="H125" s="39"/>
      <c r="I125" s="181"/>
      <c r="J125" s="39"/>
      <c r="K125" s="39"/>
      <c r="L125" s="40"/>
      <c r="M125" s="182"/>
      <c r="N125" s="183"/>
      <c r="O125" s="73"/>
      <c r="P125" s="73"/>
      <c r="Q125" s="73"/>
      <c r="R125" s="73"/>
      <c r="S125" s="73"/>
      <c r="T125" s="74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20" t="s">
        <v>158</v>
      </c>
      <c r="AU125" s="20" t="s">
        <v>156</v>
      </c>
    </row>
    <row r="126" s="2" customFormat="1">
      <c r="A126" s="39"/>
      <c r="B126" s="40"/>
      <c r="C126" s="39"/>
      <c r="D126" s="184" t="s">
        <v>160</v>
      </c>
      <c r="E126" s="39"/>
      <c r="F126" s="185" t="s">
        <v>656</v>
      </c>
      <c r="G126" s="39"/>
      <c r="H126" s="39"/>
      <c r="I126" s="181"/>
      <c r="J126" s="39"/>
      <c r="K126" s="39"/>
      <c r="L126" s="40"/>
      <c r="M126" s="182"/>
      <c r="N126" s="183"/>
      <c r="O126" s="73"/>
      <c r="P126" s="73"/>
      <c r="Q126" s="73"/>
      <c r="R126" s="73"/>
      <c r="S126" s="73"/>
      <c r="T126" s="74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20" t="s">
        <v>160</v>
      </c>
      <c r="AU126" s="20" t="s">
        <v>156</v>
      </c>
    </row>
    <row r="127" s="14" customFormat="1">
      <c r="A127" s="14"/>
      <c r="B127" s="193"/>
      <c r="C127" s="14"/>
      <c r="D127" s="179" t="s">
        <v>162</v>
      </c>
      <c r="E127" s="194" t="s">
        <v>3</v>
      </c>
      <c r="F127" s="195" t="s">
        <v>657</v>
      </c>
      <c r="G127" s="14"/>
      <c r="H127" s="196">
        <v>250</v>
      </c>
      <c r="I127" s="197"/>
      <c r="J127" s="14"/>
      <c r="K127" s="14"/>
      <c r="L127" s="193"/>
      <c r="M127" s="198"/>
      <c r="N127" s="199"/>
      <c r="O127" s="199"/>
      <c r="P127" s="199"/>
      <c r="Q127" s="199"/>
      <c r="R127" s="199"/>
      <c r="S127" s="199"/>
      <c r="T127" s="20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194" t="s">
        <v>162</v>
      </c>
      <c r="AU127" s="194" t="s">
        <v>156</v>
      </c>
      <c r="AV127" s="14" t="s">
        <v>156</v>
      </c>
      <c r="AW127" s="14" t="s">
        <v>37</v>
      </c>
      <c r="AX127" s="14" t="s">
        <v>84</v>
      </c>
      <c r="AY127" s="194" t="s">
        <v>148</v>
      </c>
    </row>
    <row r="128" s="2" customFormat="1" ht="16.5" customHeight="1">
      <c r="A128" s="39"/>
      <c r="B128" s="165"/>
      <c r="C128" s="212" t="s">
        <v>170</v>
      </c>
      <c r="D128" s="212" t="s">
        <v>658</v>
      </c>
      <c r="E128" s="213" t="s">
        <v>659</v>
      </c>
      <c r="F128" s="214" t="s">
        <v>660</v>
      </c>
      <c r="G128" s="215" t="s">
        <v>579</v>
      </c>
      <c r="H128" s="216">
        <v>12.5</v>
      </c>
      <c r="I128" s="217"/>
      <c r="J128" s="218">
        <f>ROUND(I128*H128,2)</f>
        <v>0</v>
      </c>
      <c r="K128" s="214" t="s">
        <v>154</v>
      </c>
      <c r="L128" s="219"/>
      <c r="M128" s="220" t="s">
        <v>3</v>
      </c>
      <c r="N128" s="221" t="s">
        <v>48</v>
      </c>
      <c r="O128" s="73"/>
      <c r="P128" s="175">
        <f>O128*H128</f>
        <v>0</v>
      </c>
      <c r="Q128" s="175">
        <v>0.001</v>
      </c>
      <c r="R128" s="175">
        <f>Q128*H128</f>
        <v>0.012500000000000001</v>
      </c>
      <c r="S128" s="175">
        <v>0</v>
      </c>
      <c r="T128" s="17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177" t="s">
        <v>214</v>
      </c>
      <c r="AT128" s="177" t="s">
        <v>658</v>
      </c>
      <c r="AU128" s="177" t="s">
        <v>156</v>
      </c>
      <c r="AY128" s="20" t="s">
        <v>148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20" t="s">
        <v>156</v>
      </c>
      <c r="BK128" s="178">
        <f>ROUND(I128*H128,2)</f>
        <v>0</v>
      </c>
      <c r="BL128" s="20" t="s">
        <v>155</v>
      </c>
      <c r="BM128" s="177" t="s">
        <v>661</v>
      </c>
    </row>
    <row r="129" s="2" customFormat="1">
      <c r="A129" s="39"/>
      <c r="B129" s="40"/>
      <c r="C129" s="39"/>
      <c r="D129" s="179" t="s">
        <v>158</v>
      </c>
      <c r="E129" s="39"/>
      <c r="F129" s="180" t="s">
        <v>660</v>
      </c>
      <c r="G129" s="39"/>
      <c r="H129" s="39"/>
      <c r="I129" s="181"/>
      <c r="J129" s="39"/>
      <c r="K129" s="39"/>
      <c r="L129" s="40"/>
      <c r="M129" s="182"/>
      <c r="N129" s="183"/>
      <c r="O129" s="73"/>
      <c r="P129" s="73"/>
      <c r="Q129" s="73"/>
      <c r="R129" s="73"/>
      <c r="S129" s="73"/>
      <c r="T129" s="74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20" t="s">
        <v>158</v>
      </c>
      <c r="AU129" s="20" t="s">
        <v>156</v>
      </c>
    </row>
    <row r="130" s="14" customFormat="1">
      <c r="A130" s="14"/>
      <c r="B130" s="193"/>
      <c r="C130" s="14"/>
      <c r="D130" s="179" t="s">
        <v>162</v>
      </c>
      <c r="E130" s="14"/>
      <c r="F130" s="195" t="s">
        <v>662</v>
      </c>
      <c r="G130" s="14"/>
      <c r="H130" s="196">
        <v>12.5</v>
      </c>
      <c r="I130" s="197"/>
      <c r="J130" s="14"/>
      <c r="K130" s="14"/>
      <c r="L130" s="193"/>
      <c r="M130" s="198"/>
      <c r="N130" s="199"/>
      <c r="O130" s="199"/>
      <c r="P130" s="199"/>
      <c r="Q130" s="199"/>
      <c r="R130" s="199"/>
      <c r="S130" s="199"/>
      <c r="T130" s="20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4" t="s">
        <v>162</v>
      </c>
      <c r="AU130" s="194" t="s">
        <v>156</v>
      </c>
      <c r="AV130" s="14" t="s">
        <v>156</v>
      </c>
      <c r="AW130" s="14" t="s">
        <v>4</v>
      </c>
      <c r="AX130" s="14" t="s">
        <v>84</v>
      </c>
      <c r="AY130" s="194" t="s">
        <v>148</v>
      </c>
    </row>
    <row r="131" s="2" customFormat="1" ht="24.15" customHeight="1">
      <c r="A131" s="39"/>
      <c r="B131" s="165"/>
      <c r="C131" s="166" t="s">
        <v>110</v>
      </c>
      <c r="D131" s="166" t="s">
        <v>150</v>
      </c>
      <c r="E131" s="167" t="s">
        <v>663</v>
      </c>
      <c r="F131" s="168" t="s">
        <v>664</v>
      </c>
      <c r="G131" s="169" t="s">
        <v>153</v>
      </c>
      <c r="H131" s="170">
        <v>180</v>
      </c>
      <c r="I131" s="171"/>
      <c r="J131" s="172">
        <f>ROUND(I131*H131,2)</f>
        <v>0</v>
      </c>
      <c r="K131" s="168" t="s">
        <v>154</v>
      </c>
      <c r="L131" s="40"/>
      <c r="M131" s="173" t="s">
        <v>3</v>
      </c>
      <c r="N131" s="174" t="s">
        <v>48</v>
      </c>
      <c r="O131" s="73"/>
      <c r="P131" s="175">
        <f>O131*H131</f>
        <v>0</v>
      </c>
      <c r="Q131" s="175">
        <v>0</v>
      </c>
      <c r="R131" s="175">
        <f>Q131*H131</f>
        <v>0</v>
      </c>
      <c r="S131" s="175">
        <v>0</v>
      </c>
      <c r="T131" s="17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177" t="s">
        <v>155</v>
      </c>
      <c r="AT131" s="177" t="s">
        <v>150</v>
      </c>
      <c r="AU131" s="177" t="s">
        <v>156</v>
      </c>
      <c r="AY131" s="20" t="s">
        <v>148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20" t="s">
        <v>156</v>
      </c>
      <c r="BK131" s="178">
        <f>ROUND(I131*H131,2)</f>
        <v>0</v>
      </c>
      <c r="BL131" s="20" t="s">
        <v>155</v>
      </c>
      <c r="BM131" s="177" t="s">
        <v>665</v>
      </c>
    </row>
    <row r="132" s="2" customFormat="1">
      <c r="A132" s="39"/>
      <c r="B132" s="40"/>
      <c r="C132" s="39"/>
      <c r="D132" s="179" t="s">
        <v>158</v>
      </c>
      <c r="E132" s="39"/>
      <c r="F132" s="180" t="s">
        <v>666</v>
      </c>
      <c r="G132" s="39"/>
      <c r="H132" s="39"/>
      <c r="I132" s="181"/>
      <c r="J132" s="39"/>
      <c r="K132" s="39"/>
      <c r="L132" s="40"/>
      <c r="M132" s="182"/>
      <c r="N132" s="183"/>
      <c r="O132" s="73"/>
      <c r="P132" s="73"/>
      <c r="Q132" s="73"/>
      <c r="R132" s="73"/>
      <c r="S132" s="73"/>
      <c r="T132" s="74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20" t="s">
        <v>158</v>
      </c>
      <c r="AU132" s="20" t="s">
        <v>156</v>
      </c>
    </row>
    <row r="133" s="2" customFormat="1">
      <c r="A133" s="39"/>
      <c r="B133" s="40"/>
      <c r="C133" s="39"/>
      <c r="D133" s="184" t="s">
        <v>160</v>
      </c>
      <c r="E133" s="39"/>
      <c r="F133" s="185" t="s">
        <v>667</v>
      </c>
      <c r="G133" s="39"/>
      <c r="H133" s="39"/>
      <c r="I133" s="181"/>
      <c r="J133" s="39"/>
      <c r="K133" s="39"/>
      <c r="L133" s="40"/>
      <c r="M133" s="182"/>
      <c r="N133" s="183"/>
      <c r="O133" s="73"/>
      <c r="P133" s="73"/>
      <c r="Q133" s="73"/>
      <c r="R133" s="73"/>
      <c r="S133" s="73"/>
      <c r="T133" s="74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20" t="s">
        <v>160</v>
      </c>
      <c r="AU133" s="20" t="s">
        <v>156</v>
      </c>
    </row>
    <row r="134" s="13" customFormat="1">
      <c r="A134" s="13"/>
      <c r="B134" s="186"/>
      <c r="C134" s="13"/>
      <c r="D134" s="179" t="s">
        <v>162</v>
      </c>
      <c r="E134" s="187" t="s">
        <v>3</v>
      </c>
      <c r="F134" s="188" t="s">
        <v>668</v>
      </c>
      <c r="G134" s="13"/>
      <c r="H134" s="187" t="s">
        <v>3</v>
      </c>
      <c r="I134" s="189"/>
      <c r="J134" s="13"/>
      <c r="K134" s="13"/>
      <c r="L134" s="186"/>
      <c r="M134" s="190"/>
      <c r="N134" s="191"/>
      <c r="O134" s="191"/>
      <c r="P134" s="191"/>
      <c r="Q134" s="191"/>
      <c r="R134" s="191"/>
      <c r="S134" s="191"/>
      <c r="T134" s="19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7" t="s">
        <v>162</v>
      </c>
      <c r="AU134" s="187" t="s">
        <v>156</v>
      </c>
      <c r="AV134" s="13" t="s">
        <v>84</v>
      </c>
      <c r="AW134" s="13" t="s">
        <v>37</v>
      </c>
      <c r="AX134" s="13" t="s">
        <v>76</v>
      </c>
      <c r="AY134" s="187" t="s">
        <v>148</v>
      </c>
    </row>
    <row r="135" s="14" customFormat="1">
      <c r="A135" s="14"/>
      <c r="B135" s="193"/>
      <c r="C135" s="14"/>
      <c r="D135" s="179" t="s">
        <v>162</v>
      </c>
      <c r="E135" s="194" t="s">
        <v>3</v>
      </c>
      <c r="F135" s="195" t="s">
        <v>669</v>
      </c>
      <c r="G135" s="14"/>
      <c r="H135" s="196">
        <v>180</v>
      </c>
      <c r="I135" s="197"/>
      <c r="J135" s="14"/>
      <c r="K135" s="14"/>
      <c r="L135" s="193"/>
      <c r="M135" s="198"/>
      <c r="N135" s="199"/>
      <c r="O135" s="199"/>
      <c r="P135" s="199"/>
      <c r="Q135" s="199"/>
      <c r="R135" s="199"/>
      <c r="S135" s="199"/>
      <c r="T135" s="20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4" t="s">
        <v>162</v>
      </c>
      <c r="AU135" s="194" t="s">
        <v>156</v>
      </c>
      <c r="AV135" s="14" t="s">
        <v>156</v>
      </c>
      <c r="AW135" s="14" t="s">
        <v>37</v>
      </c>
      <c r="AX135" s="14" t="s">
        <v>84</v>
      </c>
      <c r="AY135" s="194" t="s">
        <v>148</v>
      </c>
    </row>
    <row r="136" s="12" customFormat="1" ht="22.8" customHeight="1">
      <c r="A136" s="12"/>
      <c r="B136" s="152"/>
      <c r="C136" s="12"/>
      <c r="D136" s="153" t="s">
        <v>75</v>
      </c>
      <c r="E136" s="163" t="s">
        <v>156</v>
      </c>
      <c r="F136" s="163" t="s">
        <v>670</v>
      </c>
      <c r="G136" s="12"/>
      <c r="H136" s="12"/>
      <c r="I136" s="155"/>
      <c r="J136" s="164">
        <f>BK136</f>
        <v>0</v>
      </c>
      <c r="K136" s="12"/>
      <c r="L136" s="152"/>
      <c r="M136" s="157"/>
      <c r="N136" s="158"/>
      <c r="O136" s="158"/>
      <c r="P136" s="159">
        <f>SUM(P137:P143)</f>
        <v>0</v>
      </c>
      <c r="Q136" s="158"/>
      <c r="R136" s="159">
        <f>SUM(R137:R143)</f>
        <v>0.067517999999999995</v>
      </c>
      <c r="S136" s="158"/>
      <c r="T136" s="160">
        <f>SUM(T137:T143)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3" t="s">
        <v>84</v>
      </c>
      <c r="AT136" s="161" t="s">
        <v>75</v>
      </c>
      <c r="AU136" s="161" t="s">
        <v>84</v>
      </c>
      <c r="AY136" s="153" t="s">
        <v>148</v>
      </c>
      <c r="BK136" s="162">
        <f>SUM(BK137:BK143)</f>
        <v>0</v>
      </c>
    </row>
    <row r="137" s="2" customFormat="1" ht="24.15" customHeight="1">
      <c r="A137" s="39"/>
      <c r="B137" s="165"/>
      <c r="C137" s="166" t="s">
        <v>236</v>
      </c>
      <c r="D137" s="166" t="s">
        <v>150</v>
      </c>
      <c r="E137" s="167" t="s">
        <v>671</v>
      </c>
      <c r="F137" s="168" t="s">
        <v>672</v>
      </c>
      <c r="G137" s="169" t="s">
        <v>153</v>
      </c>
      <c r="H137" s="170">
        <v>128.52000000000001</v>
      </c>
      <c r="I137" s="171"/>
      <c r="J137" s="172">
        <f>ROUND(I137*H137,2)</f>
        <v>0</v>
      </c>
      <c r="K137" s="168" t="s">
        <v>154</v>
      </c>
      <c r="L137" s="40"/>
      <c r="M137" s="173" t="s">
        <v>3</v>
      </c>
      <c r="N137" s="174" t="s">
        <v>48</v>
      </c>
      <c r="O137" s="73"/>
      <c r="P137" s="175">
        <f>O137*H137</f>
        <v>0</v>
      </c>
      <c r="Q137" s="175">
        <v>0.00017000000000000001</v>
      </c>
      <c r="R137" s="175">
        <f>Q137*H137</f>
        <v>0.021848400000000004</v>
      </c>
      <c r="S137" s="175">
        <v>0</v>
      </c>
      <c r="T137" s="17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177" t="s">
        <v>155</v>
      </c>
      <c r="AT137" s="177" t="s">
        <v>150</v>
      </c>
      <c r="AU137" s="177" t="s">
        <v>156</v>
      </c>
      <c r="AY137" s="20" t="s">
        <v>148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20" t="s">
        <v>156</v>
      </c>
      <c r="BK137" s="178">
        <f>ROUND(I137*H137,2)</f>
        <v>0</v>
      </c>
      <c r="BL137" s="20" t="s">
        <v>155</v>
      </c>
      <c r="BM137" s="177" t="s">
        <v>673</v>
      </c>
    </row>
    <row r="138" s="2" customFormat="1">
      <c r="A138" s="39"/>
      <c r="B138" s="40"/>
      <c r="C138" s="39"/>
      <c r="D138" s="179" t="s">
        <v>158</v>
      </c>
      <c r="E138" s="39"/>
      <c r="F138" s="180" t="s">
        <v>674</v>
      </c>
      <c r="G138" s="39"/>
      <c r="H138" s="39"/>
      <c r="I138" s="181"/>
      <c r="J138" s="39"/>
      <c r="K138" s="39"/>
      <c r="L138" s="40"/>
      <c r="M138" s="182"/>
      <c r="N138" s="183"/>
      <c r="O138" s="73"/>
      <c r="P138" s="73"/>
      <c r="Q138" s="73"/>
      <c r="R138" s="73"/>
      <c r="S138" s="73"/>
      <c r="T138" s="74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20" t="s">
        <v>158</v>
      </c>
      <c r="AU138" s="20" t="s">
        <v>156</v>
      </c>
    </row>
    <row r="139" s="2" customFormat="1">
      <c r="A139" s="39"/>
      <c r="B139" s="40"/>
      <c r="C139" s="39"/>
      <c r="D139" s="184" t="s">
        <v>160</v>
      </c>
      <c r="E139" s="39"/>
      <c r="F139" s="185" t="s">
        <v>675</v>
      </c>
      <c r="G139" s="39"/>
      <c r="H139" s="39"/>
      <c r="I139" s="181"/>
      <c r="J139" s="39"/>
      <c r="K139" s="39"/>
      <c r="L139" s="40"/>
      <c r="M139" s="182"/>
      <c r="N139" s="183"/>
      <c r="O139" s="73"/>
      <c r="P139" s="73"/>
      <c r="Q139" s="73"/>
      <c r="R139" s="73"/>
      <c r="S139" s="73"/>
      <c r="T139" s="74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20" t="s">
        <v>160</v>
      </c>
      <c r="AU139" s="20" t="s">
        <v>156</v>
      </c>
    </row>
    <row r="140" s="14" customFormat="1">
      <c r="A140" s="14"/>
      <c r="B140" s="193"/>
      <c r="C140" s="14"/>
      <c r="D140" s="179" t="s">
        <v>162</v>
      </c>
      <c r="E140" s="194" t="s">
        <v>3</v>
      </c>
      <c r="F140" s="195" t="s">
        <v>676</v>
      </c>
      <c r="G140" s="14"/>
      <c r="H140" s="196">
        <v>128.52000000000001</v>
      </c>
      <c r="I140" s="197"/>
      <c r="J140" s="14"/>
      <c r="K140" s="14"/>
      <c r="L140" s="193"/>
      <c r="M140" s="198"/>
      <c r="N140" s="199"/>
      <c r="O140" s="199"/>
      <c r="P140" s="199"/>
      <c r="Q140" s="199"/>
      <c r="R140" s="199"/>
      <c r="S140" s="199"/>
      <c r="T140" s="20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4" t="s">
        <v>162</v>
      </c>
      <c r="AU140" s="194" t="s">
        <v>156</v>
      </c>
      <c r="AV140" s="14" t="s">
        <v>156</v>
      </c>
      <c r="AW140" s="14" t="s">
        <v>37</v>
      </c>
      <c r="AX140" s="14" t="s">
        <v>84</v>
      </c>
      <c r="AY140" s="194" t="s">
        <v>148</v>
      </c>
    </row>
    <row r="141" s="2" customFormat="1" ht="24.15" customHeight="1">
      <c r="A141" s="39"/>
      <c r="B141" s="165"/>
      <c r="C141" s="212" t="s">
        <v>9</v>
      </c>
      <c r="D141" s="212" t="s">
        <v>658</v>
      </c>
      <c r="E141" s="213" t="s">
        <v>677</v>
      </c>
      <c r="F141" s="214" t="s">
        <v>678</v>
      </c>
      <c r="G141" s="215" t="s">
        <v>153</v>
      </c>
      <c r="H141" s="216">
        <v>152.232</v>
      </c>
      <c r="I141" s="217"/>
      <c r="J141" s="218">
        <f>ROUND(I141*H141,2)</f>
        <v>0</v>
      </c>
      <c r="K141" s="214" t="s">
        <v>154</v>
      </c>
      <c r="L141" s="219"/>
      <c r="M141" s="220" t="s">
        <v>3</v>
      </c>
      <c r="N141" s="221" t="s">
        <v>48</v>
      </c>
      <c r="O141" s="73"/>
      <c r="P141" s="175">
        <f>O141*H141</f>
        <v>0</v>
      </c>
      <c r="Q141" s="175">
        <v>0.00029999999999999997</v>
      </c>
      <c r="R141" s="175">
        <f>Q141*H141</f>
        <v>0.045669599999999998</v>
      </c>
      <c r="S141" s="175">
        <v>0</v>
      </c>
      <c r="T141" s="17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177" t="s">
        <v>214</v>
      </c>
      <c r="AT141" s="177" t="s">
        <v>658</v>
      </c>
      <c r="AU141" s="177" t="s">
        <v>156</v>
      </c>
      <c r="AY141" s="20" t="s">
        <v>148</v>
      </c>
      <c r="BE141" s="178">
        <f>IF(N141="základní",J141,0)</f>
        <v>0</v>
      </c>
      <c r="BF141" s="178">
        <f>IF(N141="snížená",J141,0)</f>
        <v>0</v>
      </c>
      <c r="BG141" s="178">
        <f>IF(N141="zákl. přenesená",J141,0)</f>
        <v>0</v>
      </c>
      <c r="BH141" s="178">
        <f>IF(N141="sníž. přenesená",J141,0)</f>
        <v>0</v>
      </c>
      <c r="BI141" s="178">
        <f>IF(N141="nulová",J141,0)</f>
        <v>0</v>
      </c>
      <c r="BJ141" s="20" t="s">
        <v>156</v>
      </c>
      <c r="BK141" s="178">
        <f>ROUND(I141*H141,2)</f>
        <v>0</v>
      </c>
      <c r="BL141" s="20" t="s">
        <v>155</v>
      </c>
      <c r="BM141" s="177" t="s">
        <v>679</v>
      </c>
    </row>
    <row r="142" s="2" customFormat="1">
      <c r="A142" s="39"/>
      <c r="B142" s="40"/>
      <c r="C142" s="39"/>
      <c r="D142" s="179" t="s">
        <v>158</v>
      </c>
      <c r="E142" s="39"/>
      <c r="F142" s="180" t="s">
        <v>678</v>
      </c>
      <c r="G142" s="39"/>
      <c r="H142" s="39"/>
      <c r="I142" s="181"/>
      <c r="J142" s="39"/>
      <c r="K142" s="39"/>
      <c r="L142" s="40"/>
      <c r="M142" s="182"/>
      <c r="N142" s="183"/>
      <c r="O142" s="73"/>
      <c r="P142" s="73"/>
      <c r="Q142" s="73"/>
      <c r="R142" s="73"/>
      <c r="S142" s="73"/>
      <c r="T142" s="74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20" t="s">
        <v>158</v>
      </c>
      <c r="AU142" s="20" t="s">
        <v>156</v>
      </c>
    </row>
    <row r="143" s="14" customFormat="1">
      <c r="A143" s="14"/>
      <c r="B143" s="193"/>
      <c r="C143" s="14"/>
      <c r="D143" s="179" t="s">
        <v>162</v>
      </c>
      <c r="E143" s="14"/>
      <c r="F143" s="195" t="s">
        <v>680</v>
      </c>
      <c r="G143" s="14"/>
      <c r="H143" s="196">
        <v>152.232</v>
      </c>
      <c r="I143" s="197"/>
      <c r="J143" s="14"/>
      <c r="K143" s="14"/>
      <c r="L143" s="193"/>
      <c r="M143" s="198"/>
      <c r="N143" s="199"/>
      <c r="O143" s="199"/>
      <c r="P143" s="199"/>
      <c r="Q143" s="199"/>
      <c r="R143" s="199"/>
      <c r="S143" s="199"/>
      <c r="T143" s="20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4" t="s">
        <v>162</v>
      </c>
      <c r="AU143" s="194" t="s">
        <v>156</v>
      </c>
      <c r="AV143" s="14" t="s">
        <v>156</v>
      </c>
      <c r="AW143" s="14" t="s">
        <v>4</v>
      </c>
      <c r="AX143" s="14" t="s">
        <v>84</v>
      </c>
      <c r="AY143" s="194" t="s">
        <v>148</v>
      </c>
    </row>
    <row r="144" s="12" customFormat="1" ht="22.8" customHeight="1">
      <c r="A144" s="12"/>
      <c r="B144" s="152"/>
      <c r="C144" s="12"/>
      <c r="D144" s="153" t="s">
        <v>75</v>
      </c>
      <c r="E144" s="163" t="s">
        <v>172</v>
      </c>
      <c r="F144" s="163" t="s">
        <v>681</v>
      </c>
      <c r="G144" s="12"/>
      <c r="H144" s="12"/>
      <c r="I144" s="155"/>
      <c r="J144" s="164">
        <f>BK144</f>
        <v>0</v>
      </c>
      <c r="K144" s="12"/>
      <c r="L144" s="152"/>
      <c r="M144" s="157"/>
      <c r="N144" s="158"/>
      <c r="O144" s="158"/>
      <c r="P144" s="159">
        <f>SUM(P145:P148)</f>
        <v>0</v>
      </c>
      <c r="Q144" s="158"/>
      <c r="R144" s="159">
        <f>SUM(R145:R148)</f>
        <v>0.075111999999999998</v>
      </c>
      <c r="S144" s="158"/>
      <c r="T144" s="160">
        <f>SUM(T145:T148)</f>
        <v>0.0036640000000000002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3" t="s">
        <v>84</v>
      </c>
      <c r="AT144" s="161" t="s">
        <v>75</v>
      </c>
      <c r="AU144" s="161" t="s">
        <v>84</v>
      </c>
      <c r="AY144" s="153" t="s">
        <v>148</v>
      </c>
      <c r="BK144" s="162">
        <f>SUM(BK145:BK148)</f>
        <v>0</v>
      </c>
    </row>
    <row r="145" s="2" customFormat="1" ht="24.15" customHeight="1">
      <c r="A145" s="39"/>
      <c r="B145" s="165"/>
      <c r="C145" s="166" t="s">
        <v>256</v>
      </c>
      <c r="D145" s="166" t="s">
        <v>150</v>
      </c>
      <c r="E145" s="167" t="s">
        <v>682</v>
      </c>
      <c r="F145" s="168" t="s">
        <v>683</v>
      </c>
      <c r="G145" s="169" t="s">
        <v>276</v>
      </c>
      <c r="H145" s="170">
        <v>91.599999999999994</v>
      </c>
      <c r="I145" s="171"/>
      <c r="J145" s="172">
        <f>ROUND(I145*H145,2)</f>
        <v>0</v>
      </c>
      <c r="K145" s="168" t="s">
        <v>154</v>
      </c>
      <c r="L145" s="40"/>
      <c r="M145" s="173" t="s">
        <v>3</v>
      </c>
      <c r="N145" s="174" t="s">
        <v>48</v>
      </c>
      <c r="O145" s="73"/>
      <c r="P145" s="175">
        <f>O145*H145</f>
        <v>0</v>
      </c>
      <c r="Q145" s="175">
        <v>0.00081999999999999998</v>
      </c>
      <c r="R145" s="175">
        <f>Q145*H145</f>
        <v>0.075111999999999998</v>
      </c>
      <c r="S145" s="175">
        <v>4.0000000000000003E-05</v>
      </c>
      <c r="T145" s="176">
        <f>S145*H145</f>
        <v>0.0036640000000000002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177" t="s">
        <v>155</v>
      </c>
      <c r="AT145" s="177" t="s">
        <v>150</v>
      </c>
      <c r="AU145" s="177" t="s">
        <v>156</v>
      </c>
      <c r="AY145" s="20" t="s">
        <v>148</v>
      </c>
      <c r="BE145" s="178">
        <f>IF(N145="základní",J145,0)</f>
        <v>0</v>
      </c>
      <c r="BF145" s="178">
        <f>IF(N145="snížená",J145,0)</f>
        <v>0</v>
      </c>
      <c r="BG145" s="178">
        <f>IF(N145="zákl. přenesená",J145,0)</f>
        <v>0</v>
      </c>
      <c r="BH145" s="178">
        <f>IF(N145="sníž. přenesená",J145,0)</f>
        <v>0</v>
      </c>
      <c r="BI145" s="178">
        <f>IF(N145="nulová",J145,0)</f>
        <v>0</v>
      </c>
      <c r="BJ145" s="20" t="s">
        <v>156</v>
      </c>
      <c r="BK145" s="178">
        <f>ROUND(I145*H145,2)</f>
        <v>0</v>
      </c>
      <c r="BL145" s="20" t="s">
        <v>155</v>
      </c>
      <c r="BM145" s="177" t="s">
        <v>684</v>
      </c>
    </row>
    <row r="146" s="2" customFormat="1">
      <c r="A146" s="39"/>
      <c r="B146" s="40"/>
      <c r="C146" s="39"/>
      <c r="D146" s="179" t="s">
        <v>158</v>
      </c>
      <c r="E146" s="39"/>
      <c r="F146" s="180" t="s">
        <v>685</v>
      </c>
      <c r="G146" s="39"/>
      <c r="H146" s="39"/>
      <c r="I146" s="181"/>
      <c r="J146" s="39"/>
      <c r="K146" s="39"/>
      <c r="L146" s="40"/>
      <c r="M146" s="182"/>
      <c r="N146" s="183"/>
      <c r="O146" s="73"/>
      <c r="P146" s="73"/>
      <c r="Q146" s="73"/>
      <c r="R146" s="73"/>
      <c r="S146" s="73"/>
      <c r="T146" s="74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20" t="s">
        <v>158</v>
      </c>
      <c r="AU146" s="20" t="s">
        <v>156</v>
      </c>
    </row>
    <row r="147" s="2" customFormat="1">
      <c r="A147" s="39"/>
      <c r="B147" s="40"/>
      <c r="C147" s="39"/>
      <c r="D147" s="184" t="s">
        <v>160</v>
      </c>
      <c r="E147" s="39"/>
      <c r="F147" s="185" t="s">
        <v>686</v>
      </c>
      <c r="G147" s="39"/>
      <c r="H147" s="39"/>
      <c r="I147" s="181"/>
      <c r="J147" s="39"/>
      <c r="K147" s="39"/>
      <c r="L147" s="40"/>
      <c r="M147" s="182"/>
      <c r="N147" s="183"/>
      <c r="O147" s="73"/>
      <c r="P147" s="73"/>
      <c r="Q147" s="73"/>
      <c r="R147" s="73"/>
      <c r="S147" s="73"/>
      <c r="T147" s="74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20" t="s">
        <v>160</v>
      </c>
      <c r="AU147" s="20" t="s">
        <v>156</v>
      </c>
    </row>
    <row r="148" s="14" customFormat="1">
      <c r="A148" s="14"/>
      <c r="B148" s="193"/>
      <c r="C148" s="14"/>
      <c r="D148" s="179" t="s">
        <v>162</v>
      </c>
      <c r="E148" s="194" t="s">
        <v>3</v>
      </c>
      <c r="F148" s="195" t="s">
        <v>687</v>
      </c>
      <c r="G148" s="14"/>
      <c r="H148" s="196">
        <v>91.599999999999994</v>
      </c>
      <c r="I148" s="197"/>
      <c r="J148" s="14"/>
      <c r="K148" s="14"/>
      <c r="L148" s="193"/>
      <c r="M148" s="198"/>
      <c r="N148" s="199"/>
      <c r="O148" s="199"/>
      <c r="P148" s="199"/>
      <c r="Q148" s="199"/>
      <c r="R148" s="199"/>
      <c r="S148" s="199"/>
      <c r="T148" s="20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4" t="s">
        <v>162</v>
      </c>
      <c r="AU148" s="194" t="s">
        <v>156</v>
      </c>
      <c r="AV148" s="14" t="s">
        <v>156</v>
      </c>
      <c r="AW148" s="14" t="s">
        <v>37</v>
      </c>
      <c r="AX148" s="14" t="s">
        <v>84</v>
      </c>
      <c r="AY148" s="194" t="s">
        <v>148</v>
      </c>
    </row>
    <row r="149" s="12" customFormat="1" ht="22.8" customHeight="1">
      <c r="A149" s="12"/>
      <c r="B149" s="152"/>
      <c r="C149" s="12"/>
      <c r="D149" s="153" t="s">
        <v>75</v>
      </c>
      <c r="E149" s="163" t="s">
        <v>190</v>
      </c>
      <c r="F149" s="163" t="s">
        <v>688</v>
      </c>
      <c r="G149" s="12"/>
      <c r="H149" s="12"/>
      <c r="I149" s="155"/>
      <c r="J149" s="164">
        <f>BK149</f>
        <v>0</v>
      </c>
      <c r="K149" s="12"/>
      <c r="L149" s="152"/>
      <c r="M149" s="157"/>
      <c r="N149" s="158"/>
      <c r="O149" s="158"/>
      <c r="P149" s="159">
        <f>SUM(P150:P157)</f>
        <v>0</v>
      </c>
      <c r="Q149" s="158"/>
      <c r="R149" s="159">
        <f>SUM(R150:R157)</f>
        <v>14.338905000000002</v>
      </c>
      <c r="S149" s="158"/>
      <c r="T149" s="160">
        <f>SUM(T150:T157)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53" t="s">
        <v>84</v>
      </c>
      <c r="AT149" s="161" t="s">
        <v>75</v>
      </c>
      <c r="AU149" s="161" t="s">
        <v>84</v>
      </c>
      <c r="AY149" s="153" t="s">
        <v>148</v>
      </c>
      <c r="BK149" s="162">
        <f>SUM(BK150:BK157)</f>
        <v>0</v>
      </c>
    </row>
    <row r="150" s="2" customFormat="1" ht="33" customHeight="1">
      <c r="A150" s="39"/>
      <c r="B150" s="165"/>
      <c r="C150" s="166" t="s">
        <v>264</v>
      </c>
      <c r="D150" s="166" t="s">
        <v>150</v>
      </c>
      <c r="E150" s="167" t="s">
        <v>689</v>
      </c>
      <c r="F150" s="168" t="s">
        <v>690</v>
      </c>
      <c r="G150" s="169" t="s">
        <v>153</v>
      </c>
      <c r="H150" s="170">
        <v>35.700000000000003</v>
      </c>
      <c r="I150" s="171"/>
      <c r="J150" s="172">
        <f>ROUND(I150*H150,2)</f>
        <v>0</v>
      </c>
      <c r="K150" s="168" t="s">
        <v>154</v>
      </c>
      <c r="L150" s="40"/>
      <c r="M150" s="173" t="s">
        <v>3</v>
      </c>
      <c r="N150" s="174" t="s">
        <v>48</v>
      </c>
      <c r="O150" s="73"/>
      <c r="P150" s="175">
        <f>O150*H150</f>
        <v>0</v>
      </c>
      <c r="Q150" s="175">
        <v>0.16192000000000001</v>
      </c>
      <c r="R150" s="175">
        <f>Q150*H150</f>
        <v>5.7805440000000008</v>
      </c>
      <c r="S150" s="175">
        <v>0</v>
      </c>
      <c r="T150" s="17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177" t="s">
        <v>155</v>
      </c>
      <c r="AT150" s="177" t="s">
        <v>150</v>
      </c>
      <c r="AU150" s="177" t="s">
        <v>156</v>
      </c>
      <c r="AY150" s="20" t="s">
        <v>148</v>
      </c>
      <c r="BE150" s="178">
        <f>IF(N150="základní",J150,0)</f>
        <v>0</v>
      </c>
      <c r="BF150" s="178">
        <f>IF(N150="snížená",J150,0)</f>
        <v>0</v>
      </c>
      <c r="BG150" s="178">
        <f>IF(N150="zákl. přenesená",J150,0)</f>
        <v>0</v>
      </c>
      <c r="BH150" s="178">
        <f>IF(N150="sníž. přenesená",J150,0)</f>
        <v>0</v>
      </c>
      <c r="BI150" s="178">
        <f>IF(N150="nulová",J150,0)</f>
        <v>0</v>
      </c>
      <c r="BJ150" s="20" t="s">
        <v>156</v>
      </c>
      <c r="BK150" s="178">
        <f>ROUND(I150*H150,2)</f>
        <v>0</v>
      </c>
      <c r="BL150" s="20" t="s">
        <v>155</v>
      </c>
      <c r="BM150" s="177" t="s">
        <v>691</v>
      </c>
    </row>
    <row r="151" s="2" customFormat="1">
      <c r="A151" s="39"/>
      <c r="B151" s="40"/>
      <c r="C151" s="39"/>
      <c r="D151" s="179" t="s">
        <v>158</v>
      </c>
      <c r="E151" s="39"/>
      <c r="F151" s="180" t="s">
        <v>692</v>
      </c>
      <c r="G151" s="39"/>
      <c r="H151" s="39"/>
      <c r="I151" s="181"/>
      <c r="J151" s="39"/>
      <c r="K151" s="39"/>
      <c r="L151" s="40"/>
      <c r="M151" s="182"/>
      <c r="N151" s="183"/>
      <c r="O151" s="73"/>
      <c r="P151" s="73"/>
      <c r="Q151" s="73"/>
      <c r="R151" s="73"/>
      <c r="S151" s="73"/>
      <c r="T151" s="74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20" t="s">
        <v>158</v>
      </c>
      <c r="AU151" s="20" t="s">
        <v>156</v>
      </c>
    </row>
    <row r="152" s="2" customFormat="1">
      <c r="A152" s="39"/>
      <c r="B152" s="40"/>
      <c r="C152" s="39"/>
      <c r="D152" s="184" t="s">
        <v>160</v>
      </c>
      <c r="E152" s="39"/>
      <c r="F152" s="185" t="s">
        <v>693</v>
      </c>
      <c r="G152" s="39"/>
      <c r="H152" s="39"/>
      <c r="I152" s="181"/>
      <c r="J152" s="39"/>
      <c r="K152" s="39"/>
      <c r="L152" s="40"/>
      <c r="M152" s="182"/>
      <c r="N152" s="183"/>
      <c r="O152" s="73"/>
      <c r="P152" s="73"/>
      <c r="Q152" s="73"/>
      <c r="R152" s="73"/>
      <c r="S152" s="73"/>
      <c r="T152" s="74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20" t="s">
        <v>160</v>
      </c>
      <c r="AU152" s="20" t="s">
        <v>156</v>
      </c>
    </row>
    <row r="153" s="14" customFormat="1">
      <c r="A153" s="14"/>
      <c r="B153" s="193"/>
      <c r="C153" s="14"/>
      <c r="D153" s="179" t="s">
        <v>162</v>
      </c>
      <c r="E153" s="194" t="s">
        <v>3</v>
      </c>
      <c r="F153" s="195" t="s">
        <v>694</v>
      </c>
      <c r="G153" s="14"/>
      <c r="H153" s="196">
        <v>35.700000000000003</v>
      </c>
      <c r="I153" s="197"/>
      <c r="J153" s="14"/>
      <c r="K153" s="14"/>
      <c r="L153" s="193"/>
      <c r="M153" s="198"/>
      <c r="N153" s="199"/>
      <c r="O153" s="199"/>
      <c r="P153" s="199"/>
      <c r="Q153" s="199"/>
      <c r="R153" s="199"/>
      <c r="S153" s="199"/>
      <c r="T153" s="20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4" t="s">
        <v>162</v>
      </c>
      <c r="AU153" s="194" t="s">
        <v>156</v>
      </c>
      <c r="AV153" s="14" t="s">
        <v>156</v>
      </c>
      <c r="AW153" s="14" t="s">
        <v>37</v>
      </c>
      <c r="AX153" s="14" t="s">
        <v>84</v>
      </c>
      <c r="AY153" s="194" t="s">
        <v>148</v>
      </c>
    </row>
    <row r="154" s="2" customFormat="1" ht="24.15" customHeight="1">
      <c r="A154" s="39"/>
      <c r="B154" s="165"/>
      <c r="C154" s="166" t="s">
        <v>273</v>
      </c>
      <c r="D154" s="166" t="s">
        <v>150</v>
      </c>
      <c r="E154" s="167" t="s">
        <v>695</v>
      </c>
      <c r="F154" s="168" t="s">
        <v>696</v>
      </c>
      <c r="G154" s="169" t="s">
        <v>153</v>
      </c>
      <c r="H154" s="170">
        <v>35.700000000000003</v>
      </c>
      <c r="I154" s="171"/>
      <c r="J154" s="172">
        <f>ROUND(I154*H154,2)</f>
        <v>0</v>
      </c>
      <c r="K154" s="168" t="s">
        <v>154</v>
      </c>
      <c r="L154" s="40"/>
      <c r="M154" s="173" t="s">
        <v>3</v>
      </c>
      <c r="N154" s="174" t="s">
        <v>48</v>
      </c>
      <c r="O154" s="73"/>
      <c r="P154" s="175">
        <f>O154*H154</f>
        <v>0</v>
      </c>
      <c r="Q154" s="175">
        <v>0.23973</v>
      </c>
      <c r="R154" s="175">
        <f>Q154*H154</f>
        <v>8.5583610000000014</v>
      </c>
      <c r="S154" s="175">
        <v>0</v>
      </c>
      <c r="T154" s="17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177" t="s">
        <v>155</v>
      </c>
      <c r="AT154" s="177" t="s">
        <v>150</v>
      </c>
      <c r="AU154" s="177" t="s">
        <v>156</v>
      </c>
      <c r="AY154" s="20" t="s">
        <v>148</v>
      </c>
      <c r="BE154" s="178">
        <f>IF(N154="základní",J154,0)</f>
        <v>0</v>
      </c>
      <c r="BF154" s="178">
        <f>IF(N154="snížená",J154,0)</f>
        <v>0</v>
      </c>
      <c r="BG154" s="178">
        <f>IF(N154="zákl. přenesená",J154,0)</f>
        <v>0</v>
      </c>
      <c r="BH154" s="178">
        <f>IF(N154="sníž. přenesená",J154,0)</f>
        <v>0</v>
      </c>
      <c r="BI154" s="178">
        <f>IF(N154="nulová",J154,0)</f>
        <v>0</v>
      </c>
      <c r="BJ154" s="20" t="s">
        <v>156</v>
      </c>
      <c r="BK154" s="178">
        <f>ROUND(I154*H154,2)</f>
        <v>0</v>
      </c>
      <c r="BL154" s="20" t="s">
        <v>155</v>
      </c>
      <c r="BM154" s="177" t="s">
        <v>697</v>
      </c>
    </row>
    <row r="155" s="2" customFormat="1">
      <c r="A155" s="39"/>
      <c r="B155" s="40"/>
      <c r="C155" s="39"/>
      <c r="D155" s="179" t="s">
        <v>158</v>
      </c>
      <c r="E155" s="39"/>
      <c r="F155" s="180" t="s">
        <v>698</v>
      </c>
      <c r="G155" s="39"/>
      <c r="H155" s="39"/>
      <c r="I155" s="181"/>
      <c r="J155" s="39"/>
      <c r="K155" s="39"/>
      <c r="L155" s="40"/>
      <c r="M155" s="182"/>
      <c r="N155" s="183"/>
      <c r="O155" s="73"/>
      <c r="P155" s="73"/>
      <c r="Q155" s="73"/>
      <c r="R155" s="73"/>
      <c r="S155" s="73"/>
      <c r="T155" s="74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20" t="s">
        <v>158</v>
      </c>
      <c r="AU155" s="20" t="s">
        <v>156</v>
      </c>
    </row>
    <row r="156" s="2" customFormat="1">
      <c r="A156" s="39"/>
      <c r="B156" s="40"/>
      <c r="C156" s="39"/>
      <c r="D156" s="184" t="s">
        <v>160</v>
      </c>
      <c r="E156" s="39"/>
      <c r="F156" s="185" t="s">
        <v>699</v>
      </c>
      <c r="G156" s="39"/>
      <c r="H156" s="39"/>
      <c r="I156" s="181"/>
      <c r="J156" s="39"/>
      <c r="K156" s="39"/>
      <c r="L156" s="40"/>
      <c r="M156" s="182"/>
      <c r="N156" s="183"/>
      <c r="O156" s="73"/>
      <c r="P156" s="73"/>
      <c r="Q156" s="73"/>
      <c r="R156" s="73"/>
      <c r="S156" s="73"/>
      <c r="T156" s="74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20" t="s">
        <v>160</v>
      </c>
      <c r="AU156" s="20" t="s">
        <v>156</v>
      </c>
    </row>
    <row r="157" s="14" customFormat="1">
      <c r="A157" s="14"/>
      <c r="B157" s="193"/>
      <c r="C157" s="14"/>
      <c r="D157" s="179" t="s">
        <v>162</v>
      </c>
      <c r="E157" s="194" t="s">
        <v>3</v>
      </c>
      <c r="F157" s="195" t="s">
        <v>694</v>
      </c>
      <c r="G157" s="14"/>
      <c r="H157" s="196">
        <v>35.700000000000003</v>
      </c>
      <c r="I157" s="197"/>
      <c r="J157" s="14"/>
      <c r="K157" s="14"/>
      <c r="L157" s="193"/>
      <c r="M157" s="198"/>
      <c r="N157" s="199"/>
      <c r="O157" s="199"/>
      <c r="P157" s="199"/>
      <c r="Q157" s="199"/>
      <c r="R157" s="199"/>
      <c r="S157" s="199"/>
      <c r="T157" s="20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4" t="s">
        <v>162</v>
      </c>
      <c r="AU157" s="194" t="s">
        <v>156</v>
      </c>
      <c r="AV157" s="14" t="s">
        <v>156</v>
      </c>
      <c r="AW157" s="14" t="s">
        <v>37</v>
      </c>
      <c r="AX157" s="14" t="s">
        <v>84</v>
      </c>
      <c r="AY157" s="194" t="s">
        <v>148</v>
      </c>
    </row>
    <row r="158" s="12" customFormat="1" ht="22.8" customHeight="1">
      <c r="A158" s="12"/>
      <c r="B158" s="152"/>
      <c r="C158" s="12"/>
      <c r="D158" s="153" t="s">
        <v>75</v>
      </c>
      <c r="E158" s="163" t="s">
        <v>199</v>
      </c>
      <c r="F158" s="163" t="s">
        <v>700</v>
      </c>
      <c r="G158" s="12"/>
      <c r="H158" s="12"/>
      <c r="I158" s="155"/>
      <c r="J158" s="164">
        <f>BK158</f>
        <v>0</v>
      </c>
      <c r="K158" s="12"/>
      <c r="L158" s="152"/>
      <c r="M158" s="157"/>
      <c r="N158" s="158"/>
      <c r="O158" s="158"/>
      <c r="P158" s="159">
        <f>SUM(P159:P238)</f>
        <v>0</v>
      </c>
      <c r="Q158" s="158"/>
      <c r="R158" s="159">
        <f>SUM(R159:R238)</f>
        <v>5.9664239999999999</v>
      </c>
      <c r="S158" s="158"/>
      <c r="T158" s="160">
        <f>SUM(T159:T238)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3" t="s">
        <v>84</v>
      </c>
      <c r="AT158" s="161" t="s">
        <v>75</v>
      </c>
      <c r="AU158" s="161" t="s">
        <v>84</v>
      </c>
      <c r="AY158" s="153" t="s">
        <v>148</v>
      </c>
      <c r="BK158" s="162">
        <f>SUM(BK159:BK238)</f>
        <v>0</v>
      </c>
    </row>
    <row r="159" s="2" customFormat="1" ht="24.15" customHeight="1">
      <c r="A159" s="39"/>
      <c r="B159" s="165"/>
      <c r="C159" s="166" t="s">
        <v>282</v>
      </c>
      <c r="D159" s="166" t="s">
        <v>150</v>
      </c>
      <c r="E159" s="167" t="s">
        <v>701</v>
      </c>
      <c r="F159" s="168" t="s">
        <v>702</v>
      </c>
      <c r="G159" s="169" t="s">
        <v>153</v>
      </c>
      <c r="H159" s="170">
        <v>373.80000000000001</v>
      </c>
      <c r="I159" s="171"/>
      <c r="J159" s="172">
        <f>ROUND(I159*H159,2)</f>
        <v>0</v>
      </c>
      <c r="K159" s="168" t="s">
        <v>154</v>
      </c>
      <c r="L159" s="40"/>
      <c r="M159" s="173" t="s">
        <v>3</v>
      </c>
      <c r="N159" s="174" t="s">
        <v>48</v>
      </c>
      <c r="O159" s="73"/>
      <c r="P159" s="175">
        <f>O159*H159</f>
        <v>0</v>
      </c>
      <c r="Q159" s="175">
        <v>0.0060000000000000001</v>
      </c>
      <c r="R159" s="175">
        <f>Q159*H159</f>
        <v>2.2427999999999999</v>
      </c>
      <c r="S159" s="175">
        <v>0</v>
      </c>
      <c r="T159" s="17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177" t="s">
        <v>155</v>
      </c>
      <c r="AT159" s="177" t="s">
        <v>150</v>
      </c>
      <c r="AU159" s="177" t="s">
        <v>156</v>
      </c>
      <c r="AY159" s="20" t="s">
        <v>148</v>
      </c>
      <c r="BE159" s="178">
        <f>IF(N159="základní",J159,0)</f>
        <v>0</v>
      </c>
      <c r="BF159" s="178">
        <f>IF(N159="snížená",J159,0)</f>
        <v>0</v>
      </c>
      <c r="BG159" s="178">
        <f>IF(N159="zákl. přenesená",J159,0)</f>
        <v>0</v>
      </c>
      <c r="BH159" s="178">
        <f>IF(N159="sníž. přenesená",J159,0)</f>
        <v>0</v>
      </c>
      <c r="BI159" s="178">
        <f>IF(N159="nulová",J159,0)</f>
        <v>0</v>
      </c>
      <c r="BJ159" s="20" t="s">
        <v>156</v>
      </c>
      <c r="BK159" s="178">
        <f>ROUND(I159*H159,2)</f>
        <v>0</v>
      </c>
      <c r="BL159" s="20" t="s">
        <v>155</v>
      </c>
      <c r="BM159" s="177" t="s">
        <v>703</v>
      </c>
    </row>
    <row r="160" s="2" customFormat="1">
      <c r="A160" s="39"/>
      <c r="B160" s="40"/>
      <c r="C160" s="39"/>
      <c r="D160" s="179" t="s">
        <v>158</v>
      </c>
      <c r="E160" s="39"/>
      <c r="F160" s="180" t="s">
        <v>704</v>
      </c>
      <c r="G160" s="39"/>
      <c r="H160" s="39"/>
      <c r="I160" s="181"/>
      <c r="J160" s="39"/>
      <c r="K160" s="39"/>
      <c r="L160" s="40"/>
      <c r="M160" s="182"/>
      <c r="N160" s="183"/>
      <c r="O160" s="73"/>
      <c r="P160" s="73"/>
      <c r="Q160" s="73"/>
      <c r="R160" s="73"/>
      <c r="S160" s="73"/>
      <c r="T160" s="74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20" t="s">
        <v>158</v>
      </c>
      <c r="AU160" s="20" t="s">
        <v>156</v>
      </c>
    </row>
    <row r="161" s="2" customFormat="1">
      <c r="A161" s="39"/>
      <c r="B161" s="40"/>
      <c r="C161" s="39"/>
      <c r="D161" s="184" t="s">
        <v>160</v>
      </c>
      <c r="E161" s="39"/>
      <c r="F161" s="185" t="s">
        <v>705</v>
      </c>
      <c r="G161" s="39"/>
      <c r="H161" s="39"/>
      <c r="I161" s="181"/>
      <c r="J161" s="39"/>
      <c r="K161" s="39"/>
      <c r="L161" s="40"/>
      <c r="M161" s="182"/>
      <c r="N161" s="183"/>
      <c r="O161" s="73"/>
      <c r="P161" s="73"/>
      <c r="Q161" s="73"/>
      <c r="R161" s="73"/>
      <c r="S161" s="73"/>
      <c r="T161" s="74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20" t="s">
        <v>160</v>
      </c>
      <c r="AU161" s="20" t="s">
        <v>156</v>
      </c>
    </row>
    <row r="162" s="13" customFormat="1">
      <c r="A162" s="13"/>
      <c r="B162" s="186"/>
      <c r="C162" s="13"/>
      <c r="D162" s="179" t="s">
        <v>162</v>
      </c>
      <c r="E162" s="187" t="s">
        <v>3</v>
      </c>
      <c r="F162" s="188" t="s">
        <v>706</v>
      </c>
      <c r="G162" s="13"/>
      <c r="H162" s="187" t="s">
        <v>3</v>
      </c>
      <c r="I162" s="189"/>
      <c r="J162" s="13"/>
      <c r="K162" s="13"/>
      <c r="L162" s="186"/>
      <c r="M162" s="190"/>
      <c r="N162" s="191"/>
      <c r="O162" s="191"/>
      <c r="P162" s="191"/>
      <c r="Q162" s="191"/>
      <c r="R162" s="191"/>
      <c r="S162" s="191"/>
      <c r="T162" s="19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7" t="s">
        <v>162</v>
      </c>
      <c r="AU162" s="187" t="s">
        <v>156</v>
      </c>
      <c r="AV162" s="13" t="s">
        <v>84</v>
      </c>
      <c r="AW162" s="13" t="s">
        <v>37</v>
      </c>
      <c r="AX162" s="13" t="s">
        <v>76</v>
      </c>
      <c r="AY162" s="187" t="s">
        <v>148</v>
      </c>
    </row>
    <row r="163" s="13" customFormat="1">
      <c r="A163" s="13"/>
      <c r="B163" s="186"/>
      <c r="C163" s="13"/>
      <c r="D163" s="179" t="s">
        <v>162</v>
      </c>
      <c r="E163" s="187" t="s">
        <v>3</v>
      </c>
      <c r="F163" s="188" t="s">
        <v>707</v>
      </c>
      <c r="G163" s="13"/>
      <c r="H163" s="187" t="s">
        <v>3</v>
      </c>
      <c r="I163" s="189"/>
      <c r="J163" s="13"/>
      <c r="K163" s="13"/>
      <c r="L163" s="186"/>
      <c r="M163" s="190"/>
      <c r="N163" s="191"/>
      <c r="O163" s="191"/>
      <c r="P163" s="191"/>
      <c r="Q163" s="191"/>
      <c r="R163" s="191"/>
      <c r="S163" s="191"/>
      <c r="T163" s="19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7" t="s">
        <v>162</v>
      </c>
      <c r="AU163" s="187" t="s">
        <v>156</v>
      </c>
      <c r="AV163" s="13" t="s">
        <v>84</v>
      </c>
      <c r="AW163" s="13" t="s">
        <v>37</v>
      </c>
      <c r="AX163" s="13" t="s">
        <v>76</v>
      </c>
      <c r="AY163" s="187" t="s">
        <v>148</v>
      </c>
    </row>
    <row r="164" s="14" customFormat="1">
      <c r="A164" s="14"/>
      <c r="B164" s="193"/>
      <c r="C164" s="14"/>
      <c r="D164" s="179" t="s">
        <v>162</v>
      </c>
      <c r="E164" s="194" t="s">
        <v>3</v>
      </c>
      <c r="F164" s="195" t="s">
        <v>708</v>
      </c>
      <c r="G164" s="14"/>
      <c r="H164" s="196">
        <v>28.98</v>
      </c>
      <c r="I164" s="197"/>
      <c r="J164" s="14"/>
      <c r="K164" s="14"/>
      <c r="L164" s="193"/>
      <c r="M164" s="198"/>
      <c r="N164" s="199"/>
      <c r="O164" s="199"/>
      <c r="P164" s="199"/>
      <c r="Q164" s="199"/>
      <c r="R164" s="199"/>
      <c r="S164" s="199"/>
      <c r="T164" s="20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4" t="s">
        <v>162</v>
      </c>
      <c r="AU164" s="194" t="s">
        <v>156</v>
      </c>
      <c r="AV164" s="14" t="s">
        <v>156</v>
      </c>
      <c r="AW164" s="14" t="s">
        <v>37</v>
      </c>
      <c r="AX164" s="14" t="s">
        <v>76</v>
      </c>
      <c r="AY164" s="194" t="s">
        <v>148</v>
      </c>
    </row>
    <row r="165" s="13" customFormat="1">
      <c r="A165" s="13"/>
      <c r="B165" s="186"/>
      <c r="C165" s="13"/>
      <c r="D165" s="179" t="s">
        <v>162</v>
      </c>
      <c r="E165" s="187" t="s">
        <v>3</v>
      </c>
      <c r="F165" s="188" t="s">
        <v>709</v>
      </c>
      <c r="G165" s="13"/>
      <c r="H165" s="187" t="s">
        <v>3</v>
      </c>
      <c r="I165" s="189"/>
      <c r="J165" s="13"/>
      <c r="K165" s="13"/>
      <c r="L165" s="186"/>
      <c r="M165" s="190"/>
      <c r="N165" s="191"/>
      <c r="O165" s="191"/>
      <c r="P165" s="191"/>
      <c r="Q165" s="191"/>
      <c r="R165" s="191"/>
      <c r="S165" s="191"/>
      <c r="T165" s="19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7" t="s">
        <v>162</v>
      </c>
      <c r="AU165" s="187" t="s">
        <v>156</v>
      </c>
      <c r="AV165" s="13" t="s">
        <v>84</v>
      </c>
      <c r="AW165" s="13" t="s">
        <v>37</v>
      </c>
      <c r="AX165" s="13" t="s">
        <v>76</v>
      </c>
      <c r="AY165" s="187" t="s">
        <v>148</v>
      </c>
    </row>
    <row r="166" s="14" customFormat="1">
      <c r="A166" s="14"/>
      <c r="B166" s="193"/>
      <c r="C166" s="14"/>
      <c r="D166" s="179" t="s">
        <v>162</v>
      </c>
      <c r="E166" s="194" t="s">
        <v>3</v>
      </c>
      <c r="F166" s="195" t="s">
        <v>710</v>
      </c>
      <c r="G166" s="14"/>
      <c r="H166" s="196">
        <v>83.579999999999998</v>
      </c>
      <c r="I166" s="197"/>
      <c r="J166" s="14"/>
      <c r="K166" s="14"/>
      <c r="L166" s="193"/>
      <c r="M166" s="198"/>
      <c r="N166" s="199"/>
      <c r="O166" s="199"/>
      <c r="P166" s="199"/>
      <c r="Q166" s="199"/>
      <c r="R166" s="199"/>
      <c r="S166" s="199"/>
      <c r="T166" s="20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4" t="s">
        <v>162</v>
      </c>
      <c r="AU166" s="194" t="s">
        <v>156</v>
      </c>
      <c r="AV166" s="14" t="s">
        <v>156</v>
      </c>
      <c r="AW166" s="14" t="s">
        <v>37</v>
      </c>
      <c r="AX166" s="14" t="s">
        <v>76</v>
      </c>
      <c r="AY166" s="194" t="s">
        <v>148</v>
      </c>
    </row>
    <row r="167" s="13" customFormat="1">
      <c r="A167" s="13"/>
      <c r="B167" s="186"/>
      <c r="C167" s="13"/>
      <c r="D167" s="179" t="s">
        <v>162</v>
      </c>
      <c r="E167" s="187" t="s">
        <v>3</v>
      </c>
      <c r="F167" s="188" t="s">
        <v>711</v>
      </c>
      <c r="G167" s="13"/>
      <c r="H167" s="187" t="s">
        <v>3</v>
      </c>
      <c r="I167" s="189"/>
      <c r="J167" s="13"/>
      <c r="K167" s="13"/>
      <c r="L167" s="186"/>
      <c r="M167" s="190"/>
      <c r="N167" s="191"/>
      <c r="O167" s="191"/>
      <c r="P167" s="191"/>
      <c r="Q167" s="191"/>
      <c r="R167" s="191"/>
      <c r="S167" s="191"/>
      <c r="T167" s="19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7" t="s">
        <v>162</v>
      </c>
      <c r="AU167" s="187" t="s">
        <v>156</v>
      </c>
      <c r="AV167" s="13" t="s">
        <v>84</v>
      </c>
      <c r="AW167" s="13" t="s">
        <v>37</v>
      </c>
      <c r="AX167" s="13" t="s">
        <v>76</v>
      </c>
      <c r="AY167" s="187" t="s">
        <v>148</v>
      </c>
    </row>
    <row r="168" s="14" customFormat="1">
      <c r="A168" s="14"/>
      <c r="B168" s="193"/>
      <c r="C168" s="14"/>
      <c r="D168" s="179" t="s">
        <v>162</v>
      </c>
      <c r="E168" s="194" t="s">
        <v>3</v>
      </c>
      <c r="F168" s="195" t="s">
        <v>712</v>
      </c>
      <c r="G168" s="14"/>
      <c r="H168" s="196">
        <v>37.590000000000003</v>
      </c>
      <c r="I168" s="197"/>
      <c r="J168" s="14"/>
      <c r="K168" s="14"/>
      <c r="L168" s="193"/>
      <c r="M168" s="198"/>
      <c r="N168" s="199"/>
      <c r="O168" s="199"/>
      <c r="P168" s="199"/>
      <c r="Q168" s="199"/>
      <c r="R168" s="199"/>
      <c r="S168" s="199"/>
      <c r="T168" s="20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4" t="s">
        <v>162</v>
      </c>
      <c r="AU168" s="194" t="s">
        <v>156</v>
      </c>
      <c r="AV168" s="14" t="s">
        <v>156</v>
      </c>
      <c r="AW168" s="14" t="s">
        <v>37</v>
      </c>
      <c r="AX168" s="14" t="s">
        <v>76</v>
      </c>
      <c r="AY168" s="194" t="s">
        <v>148</v>
      </c>
    </row>
    <row r="169" s="13" customFormat="1">
      <c r="A169" s="13"/>
      <c r="B169" s="186"/>
      <c r="C169" s="13"/>
      <c r="D169" s="179" t="s">
        <v>162</v>
      </c>
      <c r="E169" s="187" t="s">
        <v>3</v>
      </c>
      <c r="F169" s="188" t="s">
        <v>713</v>
      </c>
      <c r="G169" s="13"/>
      <c r="H169" s="187" t="s">
        <v>3</v>
      </c>
      <c r="I169" s="189"/>
      <c r="J169" s="13"/>
      <c r="K169" s="13"/>
      <c r="L169" s="186"/>
      <c r="M169" s="190"/>
      <c r="N169" s="191"/>
      <c r="O169" s="191"/>
      <c r="P169" s="191"/>
      <c r="Q169" s="191"/>
      <c r="R169" s="191"/>
      <c r="S169" s="191"/>
      <c r="T169" s="19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7" t="s">
        <v>162</v>
      </c>
      <c r="AU169" s="187" t="s">
        <v>156</v>
      </c>
      <c r="AV169" s="13" t="s">
        <v>84</v>
      </c>
      <c r="AW169" s="13" t="s">
        <v>37</v>
      </c>
      <c r="AX169" s="13" t="s">
        <v>76</v>
      </c>
      <c r="AY169" s="187" t="s">
        <v>148</v>
      </c>
    </row>
    <row r="170" s="14" customFormat="1">
      <c r="A170" s="14"/>
      <c r="B170" s="193"/>
      <c r="C170" s="14"/>
      <c r="D170" s="179" t="s">
        <v>162</v>
      </c>
      <c r="E170" s="194" t="s">
        <v>3</v>
      </c>
      <c r="F170" s="195" t="s">
        <v>714</v>
      </c>
      <c r="G170" s="14"/>
      <c r="H170" s="196">
        <v>50.399999999999999</v>
      </c>
      <c r="I170" s="197"/>
      <c r="J170" s="14"/>
      <c r="K170" s="14"/>
      <c r="L170" s="193"/>
      <c r="M170" s="198"/>
      <c r="N170" s="199"/>
      <c r="O170" s="199"/>
      <c r="P170" s="199"/>
      <c r="Q170" s="199"/>
      <c r="R170" s="199"/>
      <c r="S170" s="199"/>
      <c r="T170" s="20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4" t="s">
        <v>162</v>
      </c>
      <c r="AU170" s="194" t="s">
        <v>156</v>
      </c>
      <c r="AV170" s="14" t="s">
        <v>156</v>
      </c>
      <c r="AW170" s="14" t="s">
        <v>37</v>
      </c>
      <c r="AX170" s="14" t="s">
        <v>76</v>
      </c>
      <c r="AY170" s="194" t="s">
        <v>148</v>
      </c>
    </row>
    <row r="171" s="13" customFormat="1">
      <c r="A171" s="13"/>
      <c r="B171" s="186"/>
      <c r="C171" s="13"/>
      <c r="D171" s="179" t="s">
        <v>162</v>
      </c>
      <c r="E171" s="187" t="s">
        <v>3</v>
      </c>
      <c r="F171" s="188" t="s">
        <v>715</v>
      </c>
      <c r="G171" s="13"/>
      <c r="H171" s="187" t="s">
        <v>3</v>
      </c>
      <c r="I171" s="189"/>
      <c r="J171" s="13"/>
      <c r="K171" s="13"/>
      <c r="L171" s="186"/>
      <c r="M171" s="190"/>
      <c r="N171" s="191"/>
      <c r="O171" s="191"/>
      <c r="P171" s="191"/>
      <c r="Q171" s="191"/>
      <c r="R171" s="191"/>
      <c r="S171" s="191"/>
      <c r="T171" s="19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7" t="s">
        <v>162</v>
      </c>
      <c r="AU171" s="187" t="s">
        <v>156</v>
      </c>
      <c r="AV171" s="13" t="s">
        <v>84</v>
      </c>
      <c r="AW171" s="13" t="s">
        <v>37</v>
      </c>
      <c r="AX171" s="13" t="s">
        <v>76</v>
      </c>
      <c r="AY171" s="187" t="s">
        <v>148</v>
      </c>
    </row>
    <row r="172" s="14" customFormat="1">
      <c r="A172" s="14"/>
      <c r="B172" s="193"/>
      <c r="C172" s="14"/>
      <c r="D172" s="179" t="s">
        <v>162</v>
      </c>
      <c r="E172" s="194" t="s">
        <v>3</v>
      </c>
      <c r="F172" s="195" t="s">
        <v>716</v>
      </c>
      <c r="G172" s="14"/>
      <c r="H172" s="196">
        <v>34.439999999999998</v>
      </c>
      <c r="I172" s="197"/>
      <c r="J172" s="14"/>
      <c r="K172" s="14"/>
      <c r="L172" s="193"/>
      <c r="M172" s="198"/>
      <c r="N172" s="199"/>
      <c r="O172" s="199"/>
      <c r="P172" s="199"/>
      <c r="Q172" s="199"/>
      <c r="R172" s="199"/>
      <c r="S172" s="199"/>
      <c r="T172" s="20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4" t="s">
        <v>162</v>
      </c>
      <c r="AU172" s="194" t="s">
        <v>156</v>
      </c>
      <c r="AV172" s="14" t="s">
        <v>156</v>
      </c>
      <c r="AW172" s="14" t="s">
        <v>37</v>
      </c>
      <c r="AX172" s="14" t="s">
        <v>76</v>
      </c>
      <c r="AY172" s="194" t="s">
        <v>148</v>
      </c>
    </row>
    <row r="173" s="13" customFormat="1">
      <c r="A173" s="13"/>
      <c r="B173" s="186"/>
      <c r="C173" s="13"/>
      <c r="D173" s="179" t="s">
        <v>162</v>
      </c>
      <c r="E173" s="187" t="s">
        <v>3</v>
      </c>
      <c r="F173" s="188" t="s">
        <v>717</v>
      </c>
      <c r="G173" s="13"/>
      <c r="H173" s="187" t="s">
        <v>3</v>
      </c>
      <c r="I173" s="189"/>
      <c r="J173" s="13"/>
      <c r="K173" s="13"/>
      <c r="L173" s="186"/>
      <c r="M173" s="190"/>
      <c r="N173" s="191"/>
      <c r="O173" s="191"/>
      <c r="P173" s="191"/>
      <c r="Q173" s="191"/>
      <c r="R173" s="191"/>
      <c r="S173" s="191"/>
      <c r="T173" s="19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7" t="s">
        <v>162</v>
      </c>
      <c r="AU173" s="187" t="s">
        <v>156</v>
      </c>
      <c r="AV173" s="13" t="s">
        <v>84</v>
      </c>
      <c r="AW173" s="13" t="s">
        <v>37</v>
      </c>
      <c r="AX173" s="13" t="s">
        <v>76</v>
      </c>
      <c r="AY173" s="187" t="s">
        <v>148</v>
      </c>
    </row>
    <row r="174" s="14" customFormat="1">
      <c r="A174" s="14"/>
      <c r="B174" s="193"/>
      <c r="C174" s="14"/>
      <c r="D174" s="179" t="s">
        <v>162</v>
      </c>
      <c r="E174" s="194" t="s">
        <v>3</v>
      </c>
      <c r="F174" s="195" t="s">
        <v>718</v>
      </c>
      <c r="G174" s="14"/>
      <c r="H174" s="196">
        <v>24.57</v>
      </c>
      <c r="I174" s="197"/>
      <c r="J174" s="14"/>
      <c r="K174" s="14"/>
      <c r="L174" s="193"/>
      <c r="M174" s="198"/>
      <c r="N174" s="199"/>
      <c r="O174" s="199"/>
      <c r="P174" s="199"/>
      <c r="Q174" s="199"/>
      <c r="R174" s="199"/>
      <c r="S174" s="199"/>
      <c r="T174" s="20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4" t="s">
        <v>162</v>
      </c>
      <c r="AU174" s="194" t="s">
        <v>156</v>
      </c>
      <c r="AV174" s="14" t="s">
        <v>156</v>
      </c>
      <c r="AW174" s="14" t="s">
        <v>37</v>
      </c>
      <c r="AX174" s="14" t="s">
        <v>76</v>
      </c>
      <c r="AY174" s="194" t="s">
        <v>148</v>
      </c>
    </row>
    <row r="175" s="13" customFormat="1">
      <c r="A175" s="13"/>
      <c r="B175" s="186"/>
      <c r="C175" s="13"/>
      <c r="D175" s="179" t="s">
        <v>162</v>
      </c>
      <c r="E175" s="187" t="s">
        <v>3</v>
      </c>
      <c r="F175" s="188" t="s">
        <v>719</v>
      </c>
      <c r="G175" s="13"/>
      <c r="H175" s="187" t="s">
        <v>3</v>
      </c>
      <c r="I175" s="189"/>
      <c r="J175" s="13"/>
      <c r="K175" s="13"/>
      <c r="L175" s="186"/>
      <c r="M175" s="190"/>
      <c r="N175" s="191"/>
      <c r="O175" s="191"/>
      <c r="P175" s="191"/>
      <c r="Q175" s="191"/>
      <c r="R175" s="191"/>
      <c r="S175" s="191"/>
      <c r="T175" s="19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7" t="s">
        <v>162</v>
      </c>
      <c r="AU175" s="187" t="s">
        <v>156</v>
      </c>
      <c r="AV175" s="13" t="s">
        <v>84</v>
      </c>
      <c r="AW175" s="13" t="s">
        <v>37</v>
      </c>
      <c r="AX175" s="13" t="s">
        <v>76</v>
      </c>
      <c r="AY175" s="187" t="s">
        <v>148</v>
      </c>
    </row>
    <row r="176" s="14" customFormat="1">
      <c r="A176" s="14"/>
      <c r="B176" s="193"/>
      <c r="C176" s="14"/>
      <c r="D176" s="179" t="s">
        <v>162</v>
      </c>
      <c r="E176" s="194" t="s">
        <v>3</v>
      </c>
      <c r="F176" s="195" t="s">
        <v>720</v>
      </c>
      <c r="G176" s="14"/>
      <c r="H176" s="196">
        <v>26.670000000000002</v>
      </c>
      <c r="I176" s="197"/>
      <c r="J176" s="14"/>
      <c r="K176" s="14"/>
      <c r="L176" s="193"/>
      <c r="M176" s="198"/>
      <c r="N176" s="199"/>
      <c r="O176" s="199"/>
      <c r="P176" s="199"/>
      <c r="Q176" s="199"/>
      <c r="R176" s="199"/>
      <c r="S176" s="199"/>
      <c r="T176" s="20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4" t="s">
        <v>162</v>
      </c>
      <c r="AU176" s="194" t="s">
        <v>156</v>
      </c>
      <c r="AV176" s="14" t="s">
        <v>156</v>
      </c>
      <c r="AW176" s="14" t="s">
        <v>37</v>
      </c>
      <c r="AX176" s="14" t="s">
        <v>76</v>
      </c>
      <c r="AY176" s="194" t="s">
        <v>148</v>
      </c>
    </row>
    <row r="177" s="13" customFormat="1">
      <c r="A177" s="13"/>
      <c r="B177" s="186"/>
      <c r="C177" s="13"/>
      <c r="D177" s="179" t="s">
        <v>162</v>
      </c>
      <c r="E177" s="187" t="s">
        <v>3</v>
      </c>
      <c r="F177" s="188" t="s">
        <v>721</v>
      </c>
      <c r="G177" s="13"/>
      <c r="H177" s="187" t="s">
        <v>3</v>
      </c>
      <c r="I177" s="189"/>
      <c r="J177" s="13"/>
      <c r="K177" s="13"/>
      <c r="L177" s="186"/>
      <c r="M177" s="190"/>
      <c r="N177" s="191"/>
      <c r="O177" s="191"/>
      <c r="P177" s="191"/>
      <c r="Q177" s="191"/>
      <c r="R177" s="191"/>
      <c r="S177" s="191"/>
      <c r="T177" s="19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7" t="s">
        <v>162</v>
      </c>
      <c r="AU177" s="187" t="s">
        <v>156</v>
      </c>
      <c r="AV177" s="13" t="s">
        <v>84</v>
      </c>
      <c r="AW177" s="13" t="s">
        <v>37</v>
      </c>
      <c r="AX177" s="13" t="s">
        <v>76</v>
      </c>
      <c r="AY177" s="187" t="s">
        <v>148</v>
      </c>
    </row>
    <row r="178" s="14" customFormat="1">
      <c r="A178" s="14"/>
      <c r="B178" s="193"/>
      <c r="C178" s="14"/>
      <c r="D178" s="179" t="s">
        <v>162</v>
      </c>
      <c r="E178" s="194" t="s">
        <v>3</v>
      </c>
      <c r="F178" s="195" t="s">
        <v>722</v>
      </c>
      <c r="G178" s="14"/>
      <c r="H178" s="196">
        <v>28.559999999999999</v>
      </c>
      <c r="I178" s="197"/>
      <c r="J178" s="14"/>
      <c r="K178" s="14"/>
      <c r="L178" s="193"/>
      <c r="M178" s="198"/>
      <c r="N178" s="199"/>
      <c r="O178" s="199"/>
      <c r="P178" s="199"/>
      <c r="Q178" s="199"/>
      <c r="R178" s="199"/>
      <c r="S178" s="199"/>
      <c r="T178" s="20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4" t="s">
        <v>162</v>
      </c>
      <c r="AU178" s="194" t="s">
        <v>156</v>
      </c>
      <c r="AV178" s="14" t="s">
        <v>156</v>
      </c>
      <c r="AW178" s="14" t="s">
        <v>37</v>
      </c>
      <c r="AX178" s="14" t="s">
        <v>76</v>
      </c>
      <c r="AY178" s="194" t="s">
        <v>148</v>
      </c>
    </row>
    <row r="179" s="13" customFormat="1">
      <c r="A179" s="13"/>
      <c r="B179" s="186"/>
      <c r="C179" s="13"/>
      <c r="D179" s="179" t="s">
        <v>162</v>
      </c>
      <c r="E179" s="187" t="s">
        <v>3</v>
      </c>
      <c r="F179" s="188" t="s">
        <v>723</v>
      </c>
      <c r="G179" s="13"/>
      <c r="H179" s="187" t="s">
        <v>3</v>
      </c>
      <c r="I179" s="189"/>
      <c r="J179" s="13"/>
      <c r="K179" s="13"/>
      <c r="L179" s="186"/>
      <c r="M179" s="190"/>
      <c r="N179" s="191"/>
      <c r="O179" s="191"/>
      <c r="P179" s="191"/>
      <c r="Q179" s="191"/>
      <c r="R179" s="191"/>
      <c r="S179" s="191"/>
      <c r="T179" s="19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7" t="s">
        <v>162</v>
      </c>
      <c r="AU179" s="187" t="s">
        <v>156</v>
      </c>
      <c r="AV179" s="13" t="s">
        <v>84</v>
      </c>
      <c r="AW179" s="13" t="s">
        <v>37</v>
      </c>
      <c r="AX179" s="13" t="s">
        <v>76</v>
      </c>
      <c r="AY179" s="187" t="s">
        <v>148</v>
      </c>
    </row>
    <row r="180" s="14" customFormat="1">
      <c r="A180" s="14"/>
      <c r="B180" s="193"/>
      <c r="C180" s="14"/>
      <c r="D180" s="179" t="s">
        <v>162</v>
      </c>
      <c r="E180" s="194" t="s">
        <v>3</v>
      </c>
      <c r="F180" s="195" t="s">
        <v>718</v>
      </c>
      <c r="G180" s="14"/>
      <c r="H180" s="196">
        <v>24.57</v>
      </c>
      <c r="I180" s="197"/>
      <c r="J180" s="14"/>
      <c r="K180" s="14"/>
      <c r="L180" s="193"/>
      <c r="M180" s="198"/>
      <c r="N180" s="199"/>
      <c r="O180" s="199"/>
      <c r="P180" s="199"/>
      <c r="Q180" s="199"/>
      <c r="R180" s="199"/>
      <c r="S180" s="199"/>
      <c r="T180" s="20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4" t="s">
        <v>162</v>
      </c>
      <c r="AU180" s="194" t="s">
        <v>156</v>
      </c>
      <c r="AV180" s="14" t="s">
        <v>156</v>
      </c>
      <c r="AW180" s="14" t="s">
        <v>37</v>
      </c>
      <c r="AX180" s="14" t="s">
        <v>76</v>
      </c>
      <c r="AY180" s="194" t="s">
        <v>148</v>
      </c>
    </row>
    <row r="181" s="13" customFormat="1">
      <c r="A181" s="13"/>
      <c r="B181" s="186"/>
      <c r="C181" s="13"/>
      <c r="D181" s="179" t="s">
        <v>162</v>
      </c>
      <c r="E181" s="187" t="s">
        <v>3</v>
      </c>
      <c r="F181" s="188" t="s">
        <v>724</v>
      </c>
      <c r="G181" s="13"/>
      <c r="H181" s="187" t="s">
        <v>3</v>
      </c>
      <c r="I181" s="189"/>
      <c r="J181" s="13"/>
      <c r="K181" s="13"/>
      <c r="L181" s="186"/>
      <c r="M181" s="190"/>
      <c r="N181" s="191"/>
      <c r="O181" s="191"/>
      <c r="P181" s="191"/>
      <c r="Q181" s="191"/>
      <c r="R181" s="191"/>
      <c r="S181" s="191"/>
      <c r="T181" s="19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7" t="s">
        <v>162</v>
      </c>
      <c r="AU181" s="187" t="s">
        <v>156</v>
      </c>
      <c r="AV181" s="13" t="s">
        <v>84</v>
      </c>
      <c r="AW181" s="13" t="s">
        <v>37</v>
      </c>
      <c r="AX181" s="13" t="s">
        <v>76</v>
      </c>
      <c r="AY181" s="187" t="s">
        <v>148</v>
      </c>
    </row>
    <row r="182" s="14" customFormat="1">
      <c r="A182" s="14"/>
      <c r="B182" s="193"/>
      <c r="C182" s="14"/>
      <c r="D182" s="179" t="s">
        <v>162</v>
      </c>
      <c r="E182" s="194" t="s">
        <v>3</v>
      </c>
      <c r="F182" s="195" t="s">
        <v>716</v>
      </c>
      <c r="G182" s="14"/>
      <c r="H182" s="196">
        <v>34.439999999999998</v>
      </c>
      <c r="I182" s="197"/>
      <c r="J182" s="14"/>
      <c r="K182" s="14"/>
      <c r="L182" s="193"/>
      <c r="M182" s="198"/>
      <c r="N182" s="199"/>
      <c r="O182" s="199"/>
      <c r="P182" s="199"/>
      <c r="Q182" s="199"/>
      <c r="R182" s="199"/>
      <c r="S182" s="199"/>
      <c r="T182" s="20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4" t="s">
        <v>162</v>
      </c>
      <c r="AU182" s="194" t="s">
        <v>156</v>
      </c>
      <c r="AV182" s="14" t="s">
        <v>156</v>
      </c>
      <c r="AW182" s="14" t="s">
        <v>37</v>
      </c>
      <c r="AX182" s="14" t="s">
        <v>76</v>
      </c>
      <c r="AY182" s="194" t="s">
        <v>148</v>
      </c>
    </row>
    <row r="183" s="15" customFormat="1">
      <c r="A183" s="15"/>
      <c r="B183" s="201"/>
      <c r="C183" s="15"/>
      <c r="D183" s="179" t="s">
        <v>162</v>
      </c>
      <c r="E183" s="202" t="s">
        <v>3</v>
      </c>
      <c r="F183" s="203" t="s">
        <v>182</v>
      </c>
      <c r="G183" s="15"/>
      <c r="H183" s="204">
        <v>373.80000000000001</v>
      </c>
      <c r="I183" s="205"/>
      <c r="J183" s="15"/>
      <c r="K183" s="15"/>
      <c r="L183" s="201"/>
      <c r="M183" s="206"/>
      <c r="N183" s="207"/>
      <c r="O183" s="207"/>
      <c r="P183" s="207"/>
      <c r="Q183" s="207"/>
      <c r="R183" s="207"/>
      <c r="S183" s="207"/>
      <c r="T183" s="208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02" t="s">
        <v>162</v>
      </c>
      <c r="AU183" s="202" t="s">
        <v>156</v>
      </c>
      <c r="AV183" s="15" t="s">
        <v>155</v>
      </c>
      <c r="AW183" s="15" t="s">
        <v>37</v>
      </c>
      <c r="AX183" s="15" t="s">
        <v>84</v>
      </c>
      <c r="AY183" s="202" t="s">
        <v>148</v>
      </c>
    </row>
    <row r="184" s="2" customFormat="1" ht="16.5" customHeight="1">
      <c r="A184" s="39"/>
      <c r="B184" s="165"/>
      <c r="C184" s="166" t="s">
        <v>295</v>
      </c>
      <c r="D184" s="166" t="s">
        <v>150</v>
      </c>
      <c r="E184" s="167" t="s">
        <v>725</v>
      </c>
      <c r="F184" s="168" t="s">
        <v>726</v>
      </c>
      <c r="G184" s="169" t="s">
        <v>153</v>
      </c>
      <c r="H184" s="170">
        <v>373.80000000000001</v>
      </c>
      <c r="I184" s="171"/>
      <c r="J184" s="172">
        <f>ROUND(I184*H184,2)</f>
        <v>0</v>
      </c>
      <c r="K184" s="168" t="s">
        <v>154</v>
      </c>
      <c r="L184" s="40"/>
      <c r="M184" s="173" t="s">
        <v>3</v>
      </c>
      <c r="N184" s="174" t="s">
        <v>48</v>
      </c>
      <c r="O184" s="73"/>
      <c r="P184" s="175">
        <f>O184*H184</f>
        <v>0</v>
      </c>
      <c r="Q184" s="175">
        <v>0.0030000000000000001</v>
      </c>
      <c r="R184" s="175">
        <f>Q184*H184</f>
        <v>1.1214</v>
      </c>
      <c r="S184" s="175">
        <v>0</v>
      </c>
      <c r="T184" s="17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177" t="s">
        <v>155</v>
      </c>
      <c r="AT184" s="177" t="s">
        <v>150</v>
      </c>
      <c r="AU184" s="177" t="s">
        <v>156</v>
      </c>
      <c r="AY184" s="20" t="s">
        <v>148</v>
      </c>
      <c r="BE184" s="178">
        <f>IF(N184="základní",J184,0)</f>
        <v>0</v>
      </c>
      <c r="BF184" s="178">
        <f>IF(N184="snížená",J184,0)</f>
        <v>0</v>
      </c>
      <c r="BG184" s="178">
        <f>IF(N184="zákl. přenesená",J184,0)</f>
        <v>0</v>
      </c>
      <c r="BH184" s="178">
        <f>IF(N184="sníž. přenesená",J184,0)</f>
        <v>0</v>
      </c>
      <c r="BI184" s="178">
        <f>IF(N184="nulová",J184,0)</f>
        <v>0</v>
      </c>
      <c r="BJ184" s="20" t="s">
        <v>156</v>
      </c>
      <c r="BK184" s="178">
        <f>ROUND(I184*H184,2)</f>
        <v>0</v>
      </c>
      <c r="BL184" s="20" t="s">
        <v>155</v>
      </c>
      <c r="BM184" s="177" t="s">
        <v>727</v>
      </c>
    </row>
    <row r="185" s="2" customFormat="1">
      <c r="A185" s="39"/>
      <c r="B185" s="40"/>
      <c r="C185" s="39"/>
      <c r="D185" s="179" t="s">
        <v>158</v>
      </c>
      <c r="E185" s="39"/>
      <c r="F185" s="180" t="s">
        <v>728</v>
      </c>
      <c r="G185" s="39"/>
      <c r="H185" s="39"/>
      <c r="I185" s="181"/>
      <c r="J185" s="39"/>
      <c r="K185" s="39"/>
      <c r="L185" s="40"/>
      <c r="M185" s="182"/>
      <c r="N185" s="183"/>
      <c r="O185" s="73"/>
      <c r="P185" s="73"/>
      <c r="Q185" s="73"/>
      <c r="R185" s="73"/>
      <c r="S185" s="73"/>
      <c r="T185" s="74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20" t="s">
        <v>158</v>
      </c>
      <c r="AU185" s="20" t="s">
        <v>156</v>
      </c>
    </row>
    <row r="186" s="2" customFormat="1">
      <c r="A186" s="39"/>
      <c r="B186" s="40"/>
      <c r="C186" s="39"/>
      <c r="D186" s="184" t="s">
        <v>160</v>
      </c>
      <c r="E186" s="39"/>
      <c r="F186" s="185" t="s">
        <v>729</v>
      </c>
      <c r="G186" s="39"/>
      <c r="H186" s="39"/>
      <c r="I186" s="181"/>
      <c r="J186" s="39"/>
      <c r="K186" s="39"/>
      <c r="L186" s="40"/>
      <c r="M186" s="182"/>
      <c r="N186" s="183"/>
      <c r="O186" s="73"/>
      <c r="P186" s="73"/>
      <c r="Q186" s="73"/>
      <c r="R186" s="73"/>
      <c r="S186" s="73"/>
      <c r="T186" s="74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20" t="s">
        <v>160</v>
      </c>
      <c r="AU186" s="20" t="s">
        <v>156</v>
      </c>
    </row>
    <row r="187" s="13" customFormat="1">
      <c r="A187" s="13"/>
      <c r="B187" s="186"/>
      <c r="C187" s="13"/>
      <c r="D187" s="179" t="s">
        <v>162</v>
      </c>
      <c r="E187" s="187" t="s">
        <v>3</v>
      </c>
      <c r="F187" s="188" t="s">
        <v>706</v>
      </c>
      <c r="G187" s="13"/>
      <c r="H187" s="187" t="s">
        <v>3</v>
      </c>
      <c r="I187" s="189"/>
      <c r="J187" s="13"/>
      <c r="K187" s="13"/>
      <c r="L187" s="186"/>
      <c r="M187" s="190"/>
      <c r="N187" s="191"/>
      <c r="O187" s="191"/>
      <c r="P187" s="191"/>
      <c r="Q187" s="191"/>
      <c r="R187" s="191"/>
      <c r="S187" s="191"/>
      <c r="T187" s="19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7" t="s">
        <v>162</v>
      </c>
      <c r="AU187" s="187" t="s">
        <v>156</v>
      </c>
      <c r="AV187" s="13" t="s">
        <v>84</v>
      </c>
      <c r="AW187" s="13" t="s">
        <v>37</v>
      </c>
      <c r="AX187" s="13" t="s">
        <v>76</v>
      </c>
      <c r="AY187" s="187" t="s">
        <v>148</v>
      </c>
    </row>
    <row r="188" s="13" customFormat="1">
      <c r="A188" s="13"/>
      <c r="B188" s="186"/>
      <c r="C188" s="13"/>
      <c r="D188" s="179" t="s">
        <v>162</v>
      </c>
      <c r="E188" s="187" t="s">
        <v>3</v>
      </c>
      <c r="F188" s="188" t="s">
        <v>707</v>
      </c>
      <c r="G188" s="13"/>
      <c r="H188" s="187" t="s">
        <v>3</v>
      </c>
      <c r="I188" s="189"/>
      <c r="J188" s="13"/>
      <c r="K188" s="13"/>
      <c r="L188" s="186"/>
      <c r="M188" s="190"/>
      <c r="N188" s="191"/>
      <c r="O188" s="191"/>
      <c r="P188" s="191"/>
      <c r="Q188" s="191"/>
      <c r="R188" s="191"/>
      <c r="S188" s="191"/>
      <c r="T188" s="19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7" t="s">
        <v>162</v>
      </c>
      <c r="AU188" s="187" t="s">
        <v>156</v>
      </c>
      <c r="AV188" s="13" t="s">
        <v>84</v>
      </c>
      <c r="AW188" s="13" t="s">
        <v>37</v>
      </c>
      <c r="AX188" s="13" t="s">
        <v>76</v>
      </c>
      <c r="AY188" s="187" t="s">
        <v>148</v>
      </c>
    </row>
    <row r="189" s="14" customFormat="1">
      <c r="A189" s="14"/>
      <c r="B189" s="193"/>
      <c r="C189" s="14"/>
      <c r="D189" s="179" t="s">
        <v>162</v>
      </c>
      <c r="E189" s="194" t="s">
        <v>3</v>
      </c>
      <c r="F189" s="195" t="s">
        <v>708</v>
      </c>
      <c r="G189" s="14"/>
      <c r="H189" s="196">
        <v>28.98</v>
      </c>
      <c r="I189" s="197"/>
      <c r="J189" s="14"/>
      <c r="K189" s="14"/>
      <c r="L189" s="193"/>
      <c r="M189" s="198"/>
      <c r="N189" s="199"/>
      <c r="O189" s="199"/>
      <c r="P189" s="199"/>
      <c r="Q189" s="199"/>
      <c r="R189" s="199"/>
      <c r="S189" s="199"/>
      <c r="T189" s="20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4" t="s">
        <v>162</v>
      </c>
      <c r="AU189" s="194" t="s">
        <v>156</v>
      </c>
      <c r="AV189" s="14" t="s">
        <v>156</v>
      </c>
      <c r="AW189" s="14" t="s">
        <v>37</v>
      </c>
      <c r="AX189" s="14" t="s">
        <v>76</v>
      </c>
      <c r="AY189" s="194" t="s">
        <v>148</v>
      </c>
    </row>
    <row r="190" s="13" customFormat="1">
      <c r="A190" s="13"/>
      <c r="B190" s="186"/>
      <c r="C190" s="13"/>
      <c r="D190" s="179" t="s">
        <v>162</v>
      </c>
      <c r="E190" s="187" t="s">
        <v>3</v>
      </c>
      <c r="F190" s="188" t="s">
        <v>709</v>
      </c>
      <c r="G190" s="13"/>
      <c r="H190" s="187" t="s">
        <v>3</v>
      </c>
      <c r="I190" s="189"/>
      <c r="J190" s="13"/>
      <c r="K190" s="13"/>
      <c r="L190" s="186"/>
      <c r="M190" s="190"/>
      <c r="N190" s="191"/>
      <c r="O190" s="191"/>
      <c r="P190" s="191"/>
      <c r="Q190" s="191"/>
      <c r="R190" s="191"/>
      <c r="S190" s="191"/>
      <c r="T190" s="19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7" t="s">
        <v>162</v>
      </c>
      <c r="AU190" s="187" t="s">
        <v>156</v>
      </c>
      <c r="AV190" s="13" t="s">
        <v>84</v>
      </c>
      <c r="AW190" s="13" t="s">
        <v>37</v>
      </c>
      <c r="AX190" s="13" t="s">
        <v>76</v>
      </c>
      <c r="AY190" s="187" t="s">
        <v>148</v>
      </c>
    </row>
    <row r="191" s="14" customFormat="1">
      <c r="A191" s="14"/>
      <c r="B191" s="193"/>
      <c r="C191" s="14"/>
      <c r="D191" s="179" t="s">
        <v>162</v>
      </c>
      <c r="E191" s="194" t="s">
        <v>3</v>
      </c>
      <c r="F191" s="195" t="s">
        <v>710</v>
      </c>
      <c r="G191" s="14"/>
      <c r="H191" s="196">
        <v>83.579999999999998</v>
      </c>
      <c r="I191" s="197"/>
      <c r="J191" s="14"/>
      <c r="K191" s="14"/>
      <c r="L191" s="193"/>
      <c r="M191" s="198"/>
      <c r="N191" s="199"/>
      <c r="O191" s="199"/>
      <c r="P191" s="199"/>
      <c r="Q191" s="199"/>
      <c r="R191" s="199"/>
      <c r="S191" s="199"/>
      <c r="T191" s="20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4" t="s">
        <v>162</v>
      </c>
      <c r="AU191" s="194" t="s">
        <v>156</v>
      </c>
      <c r="AV191" s="14" t="s">
        <v>156</v>
      </c>
      <c r="AW191" s="14" t="s">
        <v>37</v>
      </c>
      <c r="AX191" s="14" t="s">
        <v>76</v>
      </c>
      <c r="AY191" s="194" t="s">
        <v>148</v>
      </c>
    </row>
    <row r="192" s="13" customFormat="1">
      <c r="A192" s="13"/>
      <c r="B192" s="186"/>
      <c r="C192" s="13"/>
      <c r="D192" s="179" t="s">
        <v>162</v>
      </c>
      <c r="E192" s="187" t="s">
        <v>3</v>
      </c>
      <c r="F192" s="188" t="s">
        <v>711</v>
      </c>
      <c r="G192" s="13"/>
      <c r="H192" s="187" t="s">
        <v>3</v>
      </c>
      <c r="I192" s="189"/>
      <c r="J192" s="13"/>
      <c r="K192" s="13"/>
      <c r="L192" s="186"/>
      <c r="M192" s="190"/>
      <c r="N192" s="191"/>
      <c r="O192" s="191"/>
      <c r="P192" s="191"/>
      <c r="Q192" s="191"/>
      <c r="R192" s="191"/>
      <c r="S192" s="191"/>
      <c r="T192" s="19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7" t="s">
        <v>162</v>
      </c>
      <c r="AU192" s="187" t="s">
        <v>156</v>
      </c>
      <c r="AV192" s="13" t="s">
        <v>84</v>
      </c>
      <c r="AW192" s="13" t="s">
        <v>37</v>
      </c>
      <c r="AX192" s="13" t="s">
        <v>76</v>
      </c>
      <c r="AY192" s="187" t="s">
        <v>148</v>
      </c>
    </row>
    <row r="193" s="14" customFormat="1">
      <c r="A193" s="14"/>
      <c r="B193" s="193"/>
      <c r="C193" s="14"/>
      <c r="D193" s="179" t="s">
        <v>162</v>
      </c>
      <c r="E193" s="194" t="s">
        <v>3</v>
      </c>
      <c r="F193" s="195" t="s">
        <v>712</v>
      </c>
      <c r="G193" s="14"/>
      <c r="H193" s="196">
        <v>37.590000000000003</v>
      </c>
      <c r="I193" s="197"/>
      <c r="J193" s="14"/>
      <c r="K193" s="14"/>
      <c r="L193" s="193"/>
      <c r="M193" s="198"/>
      <c r="N193" s="199"/>
      <c r="O193" s="199"/>
      <c r="P193" s="199"/>
      <c r="Q193" s="199"/>
      <c r="R193" s="199"/>
      <c r="S193" s="199"/>
      <c r="T193" s="20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4" t="s">
        <v>162</v>
      </c>
      <c r="AU193" s="194" t="s">
        <v>156</v>
      </c>
      <c r="AV193" s="14" t="s">
        <v>156</v>
      </c>
      <c r="AW193" s="14" t="s">
        <v>37</v>
      </c>
      <c r="AX193" s="14" t="s">
        <v>76</v>
      </c>
      <c r="AY193" s="194" t="s">
        <v>148</v>
      </c>
    </row>
    <row r="194" s="13" customFormat="1">
      <c r="A194" s="13"/>
      <c r="B194" s="186"/>
      <c r="C194" s="13"/>
      <c r="D194" s="179" t="s">
        <v>162</v>
      </c>
      <c r="E194" s="187" t="s">
        <v>3</v>
      </c>
      <c r="F194" s="188" t="s">
        <v>713</v>
      </c>
      <c r="G194" s="13"/>
      <c r="H194" s="187" t="s">
        <v>3</v>
      </c>
      <c r="I194" s="189"/>
      <c r="J194" s="13"/>
      <c r="K194" s="13"/>
      <c r="L194" s="186"/>
      <c r="M194" s="190"/>
      <c r="N194" s="191"/>
      <c r="O194" s="191"/>
      <c r="P194" s="191"/>
      <c r="Q194" s="191"/>
      <c r="R194" s="191"/>
      <c r="S194" s="191"/>
      <c r="T194" s="19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7" t="s">
        <v>162</v>
      </c>
      <c r="AU194" s="187" t="s">
        <v>156</v>
      </c>
      <c r="AV194" s="13" t="s">
        <v>84</v>
      </c>
      <c r="AW194" s="13" t="s">
        <v>37</v>
      </c>
      <c r="AX194" s="13" t="s">
        <v>76</v>
      </c>
      <c r="AY194" s="187" t="s">
        <v>148</v>
      </c>
    </row>
    <row r="195" s="14" customFormat="1">
      <c r="A195" s="14"/>
      <c r="B195" s="193"/>
      <c r="C195" s="14"/>
      <c r="D195" s="179" t="s">
        <v>162</v>
      </c>
      <c r="E195" s="194" t="s">
        <v>3</v>
      </c>
      <c r="F195" s="195" t="s">
        <v>714</v>
      </c>
      <c r="G195" s="14"/>
      <c r="H195" s="196">
        <v>50.399999999999999</v>
      </c>
      <c r="I195" s="197"/>
      <c r="J195" s="14"/>
      <c r="K195" s="14"/>
      <c r="L195" s="193"/>
      <c r="M195" s="198"/>
      <c r="N195" s="199"/>
      <c r="O195" s="199"/>
      <c r="P195" s="199"/>
      <c r="Q195" s="199"/>
      <c r="R195" s="199"/>
      <c r="S195" s="199"/>
      <c r="T195" s="20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4" t="s">
        <v>162</v>
      </c>
      <c r="AU195" s="194" t="s">
        <v>156</v>
      </c>
      <c r="AV195" s="14" t="s">
        <v>156</v>
      </c>
      <c r="AW195" s="14" t="s">
        <v>37</v>
      </c>
      <c r="AX195" s="14" t="s">
        <v>76</v>
      </c>
      <c r="AY195" s="194" t="s">
        <v>148</v>
      </c>
    </row>
    <row r="196" s="13" customFormat="1">
      <c r="A196" s="13"/>
      <c r="B196" s="186"/>
      <c r="C196" s="13"/>
      <c r="D196" s="179" t="s">
        <v>162</v>
      </c>
      <c r="E196" s="187" t="s">
        <v>3</v>
      </c>
      <c r="F196" s="188" t="s">
        <v>715</v>
      </c>
      <c r="G196" s="13"/>
      <c r="H196" s="187" t="s">
        <v>3</v>
      </c>
      <c r="I196" s="189"/>
      <c r="J196" s="13"/>
      <c r="K196" s="13"/>
      <c r="L196" s="186"/>
      <c r="M196" s="190"/>
      <c r="N196" s="191"/>
      <c r="O196" s="191"/>
      <c r="P196" s="191"/>
      <c r="Q196" s="191"/>
      <c r="R196" s="191"/>
      <c r="S196" s="191"/>
      <c r="T196" s="19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7" t="s">
        <v>162</v>
      </c>
      <c r="AU196" s="187" t="s">
        <v>156</v>
      </c>
      <c r="AV196" s="13" t="s">
        <v>84</v>
      </c>
      <c r="AW196" s="13" t="s">
        <v>37</v>
      </c>
      <c r="AX196" s="13" t="s">
        <v>76</v>
      </c>
      <c r="AY196" s="187" t="s">
        <v>148</v>
      </c>
    </row>
    <row r="197" s="14" customFormat="1">
      <c r="A197" s="14"/>
      <c r="B197" s="193"/>
      <c r="C197" s="14"/>
      <c r="D197" s="179" t="s">
        <v>162</v>
      </c>
      <c r="E197" s="194" t="s">
        <v>3</v>
      </c>
      <c r="F197" s="195" t="s">
        <v>716</v>
      </c>
      <c r="G197" s="14"/>
      <c r="H197" s="196">
        <v>34.439999999999998</v>
      </c>
      <c r="I197" s="197"/>
      <c r="J197" s="14"/>
      <c r="K197" s="14"/>
      <c r="L197" s="193"/>
      <c r="M197" s="198"/>
      <c r="N197" s="199"/>
      <c r="O197" s="199"/>
      <c r="P197" s="199"/>
      <c r="Q197" s="199"/>
      <c r="R197" s="199"/>
      <c r="S197" s="199"/>
      <c r="T197" s="20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4" t="s">
        <v>162</v>
      </c>
      <c r="AU197" s="194" t="s">
        <v>156</v>
      </c>
      <c r="AV197" s="14" t="s">
        <v>156</v>
      </c>
      <c r="AW197" s="14" t="s">
        <v>37</v>
      </c>
      <c r="AX197" s="14" t="s">
        <v>76</v>
      </c>
      <c r="AY197" s="194" t="s">
        <v>148</v>
      </c>
    </row>
    <row r="198" s="13" customFormat="1">
      <c r="A198" s="13"/>
      <c r="B198" s="186"/>
      <c r="C198" s="13"/>
      <c r="D198" s="179" t="s">
        <v>162</v>
      </c>
      <c r="E198" s="187" t="s">
        <v>3</v>
      </c>
      <c r="F198" s="188" t="s">
        <v>717</v>
      </c>
      <c r="G198" s="13"/>
      <c r="H198" s="187" t="s">
        <v>3</v>
      </c>
      <c r="I198" s="189"/>
      <c r="J198" s="13"/>
      <c r="K198" s="13"/>
      <c r="L198" s="186"/>
      <c r="M198" s="190"/>
      <c r="N198" s="191"/>
      <c r="O198" s="191"/>
      <c r="P198" s="191"/>
      <c r="Q198" s="191"/>
      <c r="R198" s="191"/>
      <c r="S198" s="191"/>
      <c r="T198" s="19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7" t="s">
        <v>162</v>
      </c>
      <c r="AU198" s="187" t="s">
        <v>156</v>
      </c>
      <c r="AV198" s="13" t="s">
        <v>84</v>
      </c>
      <c r="AW198" s="13" t="s">
        <v>37</v>
      </c>
      <c r="AX198" s="13" t="s">
        <v>76</v>
      </c>
      <c r="AY198" s="187" t="s">
        <v>148</v>
      </c>
    </row>
    <row r="199" s="14" customFormat="1">
      <c r="A199" s="14"/>
      <c r="B199" s="193"/>
      <c r="C199" s="14"/>
      <c r="D199" s="179" t="s">
        <v>162</v>
      </c>
      <c r="E199" s="194" t="s">
        <v>3</v>
      </c>
      <c r="F199" s="195" t="s">
        <v>718</v>
      </c>
      <c r="G199" s="14"/>
      <c r="H199" s="196">
        <v>24.57</v>
      </c>
      <c r="I199" s="197"/>
      <c r="J199" s="14"/>
      <c r="K199" s="14"/>
      <c r="L199" s="193"/>
      <c r="M199" s="198"/>
      <c r="N199" s="199"/>
      <c r="O199" s="199"/>
      <c r="P199" s="199"/>
      <c r="Q199" s="199"/>
      <c r="R199" s="199"/>
      <c r="S199" s="199"/>
      <c r="T199" s="20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4" t="s">
        <v>162</v>
      </c>
      <c r="AU199" s="194" t="s">
        <v>156</v>
      </c>
      <c r="AV199" s="14" t="s">
        <v>156</v>
      </c>
      <c r="AW199" s="14" t="s">
        <v>37</v>
      </c>
      <c r="AX199" s="14" t="s">
        <v>76</v>
      </c>
      <c r="AY199" s="194" t="s">
        <v>148</v>
      </c>
    </row>
    <row r="200" s="13" customFormat="1">
      <c r="A200" s="13"/>
      <c r="B200" s="186"/>
      <c r="C200" s="13"/>
      <c r="D200" s="179" t="s">
        <v>162</v>
      </c>
      <c r="E200" s="187" t="s">
        <v>3</v>
      </c>
      <c r="F200" s="188" t="s">
        <v>719</v>
      </c>
      <c r="G200" s="13"/>
      <c r="H200" s="187" t="s">
        <v>3</v>
      </c>
      <c r="I200" s="189"/>
      <c r="J200" s="13"/>
      <c r="K200" s="13"/>
      <c r="L200" s="186"/>
      <c r="M200" s="190"/>
      <c r="N200" s="191"/>
      <c r="O200" s="191"/>
      <c r="P200" s="191"/>
      <c r="Q200" s="191"/>
      <c r="R200" s="191"/>
      <c r="S200" s="191"/>
      <c r="T200" s="19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7" t="s">
        <v>162</v>
      </c>
      <c r="AU200" s="187" t="s">
        <v>156</v>
      </c>
      <c r="AV200" s="13" t="s">
        <v>84</v>
      </c>
      <c r="AW200" s="13" t="s">
        <v>37</v>
      </c>
      <c r="AX200" s="13" t="s">
        <v>76</v>
      </c>
      <c r="AY200" s="187" t="s">
        <v>148</v>
      </c>
    </row>
    <row r="201" s="14" customFormat="1">
      <c r="A201" s="14"/>
      <c r="B201" s="193"/>
      <c r="C201" s="14"/>
      <c r="D201" s="179" t="s">
        <v>162</v>
      </c>
      <c r="E201" s="194" t="s">
        <v>3</v>
      </c>
      <c r="F201" s="195" t="s">
        <v>720</v>
      </c>
      <c r="G201" s="14"/>
      <c r="H201" s="196">
        <v>26.670000000000002</v>
      </c>
      <c r="I201" s="197"/>
      <c r="J201" s="14"/>
      <c r="K201" s="14"/>
      <c r="L201" s="193"/>
      <c r="M201" s="198"/>
      <c r="N201" s="199"/>
      <c r="O201" s="199"/>
      <c r="P201" s="199"/>
      <c r="Q201" s="199"/>
      <c r="R201" s="199"/>
      <c r="S201" s="199"/>
      <c r="T201" s="20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4" t="s">
        <v>162</v>
      </c>
      <c r="AU201" s="194" t="s">
        <v>156</v>
      </c>
      <c r="AV201" s="14" t="s">
        <v>156</v>
      </c>
      <c r="AW201" s="14" t="s">
        <v>37</v>
      </c>
      <c r="AX201" s="14" t="s">
        <v>76</v>
      </c>
      <c r="AY201" s="194" t="s">
        <v>148</v>
      </c>
    </row>
    <row r="202" s="13" customFormat="1">
      <c r="A202" s="13"/>
      <c r="B202" s="186"/>
      <c r="C202" s="13"/>
      <c r="D202" s="179" t="s">
        <v>162</v>
      </c>
      <c r="E202" s="187" t="s">
        <v>3</v>
      </c>
      <c r="F202" s="188" t="s">
        <v>721</v>
      </c>
      <c r="G202" s="13"/>
      <c r="H202" s="187" t="s">
        <v>3</v>
      </c>
      <c r="I202" s="189"/>
      <c r="J202" s="13"/>
      <c r="K202" s="13"/>
      <c r="L202" s="186"/>
      <c r="M202" s="190"/>
      <c r="N202" s="191"/>
      <c r="O202" s="191"/>
      <c r="P202" s="191"/>
      <c r="Q202" s="191"/>
      <c r="R202" s="191"/>
      <c r="S202" s="191"/>
      <c r="T202" s="19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7" t="s">
        <v>162</v>
      </c>
      <c r="AU202" s="187" t="s">
        <v>156</v>
      </c>
      <c r="AV202" s="13" t="s">
        <v>84</v>
      </c>
      <c r="AW202" s="13" t="s">
        <v>37</v>
      </c>
      <c r="AX202" s="13" t="s">
        <v>76</v>
      </c>
      <c r="AY202" s="187" t="s">
        <v>148</v>
      </c>
    </row>
    <row r="203" s="14" customFormat="1">
      <c r="A203" s="14"/>
      <c r="B203" s="193"/>
      <c r="C203" s="14"/>
      <c r="D203" s="179" t="s">
        <v>162</v>
      </c>
      <c r="E203" s="194" t="s">
        <v>3</v>
      </c>
      <c r="F203" s="195" t="s">
        <v>722</v>
      </c>
      <c r="G203" s="14"/>
      <c r="H203" s="196">
        <v>28.559999999999999</v>
      </c>
      <c r="I203" s="197"/>
      <c r="J203" s="14"/>
      <c r="K203" s="14"/>
      <c r="L203" s="193"/>
      <c r="M203" s="198"/>
      <c r="N203" s="199"/>
      <c r="O203" s="199"/>
      <c r="P203" s="199"/>
      <c r="Q203" s="199"/>
      <c r="R203" s="199"/>
      <c r="S203" s="199"/>
      <c r="T203" s="20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4" t="s">
        <v>162</v>
      </c>
      <c r="AU203" s="194" t="s">
        <v>156</v>
      </c>
      <c r="AV203" s="14" t="s">
        <v>156</v>
      </c>
      <c r="AW203" s="14" t="s">
        <v>37</v>
      </c>
      <c r="AX203" s="14" t="s">
        <v>76</v>
      </c>
      <c r="AY203" s="194" t="s">
        <v>148</v>
      </c>
    </row>
    <row r="204" s="13" customFormat="1">
      <c r="A204" s="13"/>
      <c r="B204" s="186"/>
      <c r="C204" s="13"/>
      <c r="D204" s="179" t="s">
        <v>162</v>
      </c>
      <c r="E204" s="187" t="s">
        <v>3</v>
      </c>
      <c r="F204" s="188" t="s">
        <v>723</v>
      </c>
      <c r="G204" s="13"/>
      <c r="H204" s="187" t="s">
        <v>3</v>
      </c>
      <c r="I204" s="189"/>
      <c r="J204" s="13"/>
      <c r="K204" s="13"/>
      <c r="L204" s="186"/>
      <c r="M204" s="190"/>
      <c r="N204" s="191"/>
      <c r="O204" s="191"/>
      <c r="P204" s="191"/>
      <c r="Q204" s="191"/>
      <c r="R204" s="191"/>
      <c r="S204" s="191"/>
      <c r="T204" s="19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7" t="s">
        <v>162</v>
      </c>
      <c r="AU204" s="187" t="s">
        <v>156</v>
      </c>
      <c r="AV204" s="13" t="s">
        <v>84</v>
      </c>
      <c r="AW204" s="13" t="s">
        <v>37</v>
      </c>
      <c r="AX204" s="13" t="s">
        <v>76</v>
      </c>
      <c r="AY204" s="187" t="s">
        <v>148</v>
      </c>
    </row>
    <row r="205" s="14" customFormat="1">
      <c r="A205" s="14"/>
      <c r="B205" s="193"/>
      <c r="C205" s="14"/>
      <c r="D205" s="179" t="s">
        <v>162</v>
      </c>
      <c r="E205" s="194" t="s">
        <v>3</v>
      </c>
      <c r="F205" s="195" t="s">
        <v>718</v>
      </c>
      <c r="G205" s="14"/>
      <c r="H205" s="196">
        <v>24.57</v>
      </c>
      <c r="I205" s="197"/>
      <c r="J205" s="14"/>
      <c r="K205" s="14"/>
      <c r="L205" s="193"/>
      <c r="M205" s="198"/>
      <c r="N205" s="199"/>
      <c r="O205" s="199"/>
      <c r="P205" s="199"/>
      <c r="Q205" s="199"/>
      <c r="R205" s="199"/>
      <c r="S205" s="199"/>
      <c r="T205" s="20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4" t="s">
        <v>162</v>
      </c>
      <c r="AU205" s="194" t="s">
        <v>156</v>
      </c>
      <c r="AV205" s="14" t="s">
        <v>156</v>
      </c>
      <c r="AW205" s="14" t="s">
        <v>37</v>
      </c>
      <c r="AX205" s="14" t="s">
        <v>76</v>
      </c>
      <c r="AY205" s="194" t="s">
        <v>148</v>
      </c>
    </row>
    <row r="206" s="13" customFormat="1">
      <c r="A206" s="13"/>
      <c r="B206" s="186"/>
      <c r="C206" s="13"/>
      <c r="D206" s="179" t="s">
        <v>162</v>
      </c>
      <c r="E206" s="187" t="s">
        <v>3</v>
      </c>
      <c r="F206" s="188" t="s">
        <v>724</v>
      </c>
      <c r="G206" s="13"/>
      <c r="H206" s="187" t="s">
        <v>3</v>
      </c>
      <c r="I206" s="189"/>
      <c r="J206" s="13"/>
      <c r="K206" s="13"/>
      <c r="L206" s="186"/>
      <c r="M206" s="190"/>
      <c r="N206" s="191"/>
      <c r="O206" s="191"/>
      <c r="P206" s="191"/>
      <c r="Q206" s="191"/>
      <c r="R206" s="191"/>
      <c r="S206" s="191"/>
      <c r="T206" s="19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7" t="s">
        <v>162</v>
      </c>
      <c r="AU206" s="187" t="s">
        <v>156</v>
      </c>
      <c r="AV206" s="13" t="s">
        <v>84</v>
      </c>
      <c r="AW206" s="13" t="s">
        <v>37</v>
      </c>
      <c r="AX206" s="13" t="s">
        <v>76</v>
      </c>
      <c r="AY206" s="187" t="s">
        <v>148</v>
      </c>
    </row>
    <row r="207" s="14" customFormat="1">
      <c r="A207" s="14"/>
      <c r="B207" s="193"/>
      <c r="C207" s="14"/>
      <c r="D207" s="179" t="s">
        <v>162</v>
      </c>
      <c r="E207" s="194" t="s">
        <v>3</v>
      </c>
      <c r="F207" s="195" t="s">
        <v>716</v>
      </c>
      <c r="G207" s="14"/>
      <c r="H207" s="196">
        <v>34.439999999999998</v>
      </c>
      <c r="I207" s="197"/>
      <c r="J207" s="14"/>
      <c r="K207" s="14"/>
      <c r="L207" s="193"/>
      <c r="M207" s="198"/>
      <c r="N207" s="199"/>
      <c r="O207" s="199"/>
      <c r="P207" s="199"/>
      <c r="Q207" s="199"/>
      <c r="R207" s="199"/>
      <c r="S207" s="199"/>
      <c r="T207" s="20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4" t="s">
        <v>162</v>
      </c>
      <c r="AU207" s="194" t="s">
        <v>156</v>
      </c>
      <c r="AV207" s="14" t="s">
        <v>156</v>
      </c>
      <c r="AW207" s="14" t="s">
        <v>37</v>
      </c>
      <c r="AX207" s="14" t="s">
        <v>76</v>
      </c>
      <c r="AY207" s="194" t="s">
        <v>148</v>
      </c>
    </row>
    <row r="208" s="15" customFormat="1">
      <c r="A208" s="15"/>
      <c r="B208" s="201"/>
      <c r="C208" s="15"/>
      <c r="D208" s="179" t="s">
        <v>162</v>
      </c>
      <c r="E208" s="202" t="s">
        <v>3</v>
      </c>
      <c r="F208" s="203" t="s">
        <v>182</v>
      </c>
      <c r="G208" s="15"/>
      <c r="H208" s="204">
        <v>373.80000000000001</v>
      </c>
      <c r="I208" s="205"/>
      <c r="J208" s="15"/>
      <c r="K208" s="15"/>
      <c r="L208" s="201"/>
      <c r="M208" s="206"/>
      <c r="N208" s="207"/>
      <c r="O208" s="207"/>
      <c r="P208" s="207"/>
      <c r="Q208" s="207"/>
      <c r="R208" s="207"/>
      <c r="S208" s="207"/>
      <c r="T208" s="208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02" t="s">
        <v>162</v>
      </c>
      <c r="AU208" s="202" t="s">
        <v>156</v>
      </c>
      <c r="AV208" s="15" t="s">
        <v>155</v>
      </c>
      <c r="AW208" s="15" t="s">
        <v>37</v>
      </c>
      <c r="AX208" s="15" t="s">
        <v>84</v>
      </c>
      <c r="AY208" s="202" t="s">
        <v>148</v>
      </c>
    </row>
    <row r="209" s="2" customFormat="1" ht="24.15" customHeight="1">
      <c r="A209" s="39"/>
      <c r="B209" s="165"/>
      <c r="C209" s="166" t="s">
        <v>304</v>
      </c>
      <c r="D209" s="166" t="s">
        <v>150</v>
      </c>
      <c r="E209" s="167" t="s">
        <v>730</v>
      </c>
      <c r="F209" s="168" t="s">
        <v>731</v>
      </c>
      <c r="G209" s="169" t="s">
        <v>276</v>
      </c>
      <c r="H209" s="170">
        <v>68</v>
      </c>
      <c r="I209" s="171"/>
      <c r="J209" s="172">
        <f>ROUND(I209*H209,2)</f>
        <v>0</v>
      </c>
      <c r="K209" s="168" t="s">
        <v>154</v>
      </c>
      <c r="L209" s="40"/>
      <c r="M209" s="173" t="s">
        <v>3</v>
      </c>
      <c r="N209" s="174" t="s">
        <v>48</v>
      </c>
      <c r="O209" s="73"/>
      <c r="P209" s="175">
        <f>O209*H209</f>
        <v>0</v>
      </c>
      <c r="Q209" s="175">
        <v>0</v>
      </c>
      <c r="R209" s="175">
        <f>Q209*H209</f>
        <v>0</v>
      </c>
      <c r="S209" s="175">
        <v>0</v>
      </c>
      <c r="T209" s="17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177" t="s">
        <v>155</v>
      </c>
      <c r="AT209" s="177" t="s">
        <v>150</v>
      </c>
      <c r="AU209" s="177" t="s">
        <v>156</v>
      </c>
      <c r="AY209" s="20" t="s">
        <v>148</v>
      </c>
      <c r="BE209" s="178">
        <f>IF(N209="základní",J209,0)</f>
        <v>0</v>
      </c>
      <c r="BF209" s="178">
        <f>IF(N209="snížená",J209,0)</f>
        <v>0</v>
      </c>
      <c r="BG209" s="178">
        <f>IF(N209="zákl. přenesená",J209,0)</f>
        <v>0</v>
      </c>
      <c r="BH209" s="178">
        <f>IF(N209="sníž. přenesená",J209,0)</f>
        <v>0</v>
      </c>
      <c r="BI209" s="178">
        <f>IF(N209="nulová",J209,0)</f>
        <v>0</v>
      </c>
      <c r="BJ209" s="20" t="s">
        <v>156</v>
      </c>
      <c r="BK209" s="178">
        <f>ROUND(I209*H209,2)</f>
        <v>0</v>
      </c>
      <c r="BL209" s="20" t="s">
        <v>155</v>
      </c>
      <c r="BM209" s="177" t="s">
        <v>732</v>
      </c>
    </row>
    <row r="210" s="2" customFormat="1">
      <c r="A210" s="39"/>
      <c r="B210" s="40"/>
      <c r="C210" s="39"/>
      <c r="D210" s="179" t="s">
        <v>158</v>
      </c>
      <c r="E210" s="39"/>
      <c r="F210" s="180" t="s">
        <v>733</v>
      </c>
      <c r="G210" s="39"/>
      <c r="H210" s="39"/>
      <c r="I210" s="181"/>
      <c r="J210" s="39"/>
      <c r="K210" s="39"/>
      <c r="L210" s="40"/>
      <c r="M210" s="182"/>
      <c r="N210" s="183"/>
      <c r="O210" s="73"/>
      <c r="P210" s="73"/>
      <c r="Q210" s="73"/>
      <c r="R210" s="73"/>
      <c r="S210" s="73"/>
      <c r="T210" s="74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20" t="s">
        <v>158</v>
      </c>
      <c r="AU210" s="20" t="s">
        <v>156</v>
      </c>
    </row>
    <row r="211" s="2" customFormat="1">
      <c r="A211" s="39"/>
      <c r="B211" s="40"/>
      <c r="C211" s="39"/>
      <c r="D211" s="184" t="s">
        <v>160</v>
      </c>
      <c r="E211" s="39"/>
      <c r="F211" s="185" t="s">
        <v>734</v>
      </c>
      <c r="G211" s="39"/>
      <c r="H211" s="39"/>
      <c r="I211" s="181"/>
      <c r="J211" s="39"/>
      <c r="K211" s="39"/>
      <c r="L211" s="40"/>
      <c r="M211" s="182"/>
      <c r="N211" s="183"/>
      <c r="O211" s="73"/>
      <c r="P211" s="73"/>
      <c r="Q211" s="73"/>
      <c r="R211" s="73"/>
      <c r="S211" s="73"/>
      <c r="T211" s="74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20" t="s">
        <v>160</v>
      </c>
      <c r="AU211" s="20" t="s">
        <v>156</v>
      </c>
    </row>
    <row r="212" s="13" customFormat="1">
      <c r="A212" s="13"/>
      <c r="B212" s="186"/>
      <c r="C212" s="13"/>
      <c r="D212" s="179" t="s">
        <v>162</v>
      </c>
      <c r="E212" s="187" t="s">
        <v>3</v>
      </c>
      <c r="F212" s="188" t="s">
        <v>735</v>
      </c>
      <c r="G212" s="13"/>
      <c r="H212" s="187" t="s">
        <v>3</v>
      </c>
      <c r="I212" s="189"/>
      <c r="J212" s="13"/>
      <c r="K212" s="13"/>
      <c r="L212" s="186"/>
      <c r="M212" s="190"/>
      <c r="N212" s="191"/>
      <c r="O212" s="191"/>
      <c r="P212" s="191"/>
      <c r="Q212" s="191"/>
      <c r="R212" s="191"/>
      <c r="S212" s="191"/>
      <c r="T212" s="19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7" t="s">
        <v>162</v>
      </c>
      <c r="AU212" s="187" t="s">
        <v>156</v>
      </c>
      <c r="AV212" s="13" t="s">
        <v>84</v>
      </c>
      <c r="AW212" s="13" t="s">
        <v>37</v>
      </c>
      <c r="AX212" s="13" t="s">
        <v>76</v>
      </c>
      <c r="AY212" s="187" t="s">
        <v>148</v>
      </c>
    </row>
    <row r="213" s="14" customFormat="1">
      <c r="A213" s="14"/>
      <c r="B213" s="193"/>
      <c r="C213" s="14"/>
      <c r="D213" s="179" t="s">
        <v>162</v>
      </c>
      <c r="E213" s="194" t="s">
        <v>3</v>
      </c>
      <c r="F213" s="195" t="s">
        <v>736</v>
      </c>
      <c r="G213" s="14"/>
      <c r="H213" s="196">
        <v>68</v>
      </c>
      <c r="I213" s="197"/>
      <c r="J213" s="14"/>
      <c r="K213" s="14"/>
      <c r="L213" s="193"/>
      <c r="M213" s="198"/>
      <c r="N213" s="199"/>
      <c r="O213" s="199"/>
      <c r="P213" s="199"/>
      <c r="Q213" s="199"/>
      <c r="R213" s="199"/>
      <c r="S213" s="199"/>
      <c r="T213" s="20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4" t="s">
        <v>162</v>
      </c>
      <c r="AU213" s="194" t="s">
        <v>156</v>
      </c>
      <c r="AV213" s="14" t="s">
        <v>156</v>
      </c>
      <c r="AW213" s="14" t="s">
        <v>37</v>
      </c>
      <c r="AX213" s="14" t="s">
        <v>84</v>
      </c>
      <c r="AY213" s="194" t="s">
        <v>148</v>
      </c>
    </row>
    <row r="214" s="2" customFormat="1" ht="16.5" customHeight="1">
      <c r="A214" s="39"/>
      <c r="B214" s="165"/>
      <c r="C214" s="166" t="s">
        <v>320</v>
      </c>
      <c r="D214" s="166" t="s">
        <v>150</v>
      </c>
      <c r="E214" s="167" t="s">
        <v>737</v>
      </c>
      <c r="F214" s="168" t="s">
        <v>738</v>
      </c>
      <c r="G214" s="169" t="s">
        <v>153</v>
      </c>
      <c r="H214" s="170">
        <v>122.40000000000001</v>
      </c>
      <c r="I214" s="171"/>
      <c r="J214" s="172">
        <f>ROUND(I214*H214,2)</f>
        <v>0</v>
      </c>
      <c r="K214" s="168" t="s">
        <v>154</v>
      </c>
      <c r="L214" s="40"/>
      <c r="M214" s="173" t="s">
        <v>3</v>
      </c>
      <c r="N214" s="174" t="s">
        <v>48</v>
      </c>
      <c r="O214" s="73"/>
      <c r="P214" s="175">
        <f>O214*H214</f>
        <v>0</v>
      </c>
      <c r="Q214" s="175">
        <v>0.00025999999999999998</v>
      </c>
      <c r="R214" s="175">
        <f>Q214*H214</f>
        <v>0.031823999999999998</v>
      </c>
      <c r="S214" s="175">
        <v>0</v>
      </c>
      <c r="T214" s="17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177" t="s">
        <v>155</v>
      </c>
      <c r="AT214" s="177" t="s">
        <v>150</v>
      </c>
      <c r="AU214" s="177" t="s">
        <v>156</v>
      </c>
      <c r="AY214" s="20" t="s">
        <v>148</v>
      </c>
      <c r="BE214" s="178">
        <f>IF(N214="základní",J214,0)</f>
        <v>0</v>
      </c>
      <c r="BF214" s="178">
        <f>IF(N214="snížená",J214,0)</f>
        <v>0</v>
      </c>
      <c r="BG214" s="178">
        <f>IF(N214="zákl. přenesená",J214,0)</f>
        <v>0</v>
      </c>
      <c r="BH214" s="178">
        <f>IF(N214="sníž. přenesená",J214,0)</f>
        <v>0</v>
      </c>
      <c r="BI214" s="178">
        <f>IF(N214="nulová",J214,0)</f>
        <v>0</v>
      </c>
      <c r="BJ214" s="20" t="s">
        <v>156</v>
      </c>
      <c r="BK214" s="178">
        <f>ROUND(I214*H214,2)</f>
        <v>0</v>
      </c>
      <c r="BL214" s="20" t="s">
        <v>155</v>
      </c>
      <c r="BM214" s="177" t="s">
        <v>739</v>
      </c>
    </row>
    <row r="215" s="2" customFormat="1">
      <c r="A215" s="39"/>
      <c r="B215" s="40"/>
      <c r="C215" s="39"/>
      <c r="D215" s="179" t="s">
        <v>158</v>
      </c>
      <c r="E215" s="39"/>
      <c r="F215" s="180" t="s">
        <v>740</v>
      </c>
      <c r="G215" s="39"/>
      <c r="H215" s="39"/>
      <c r="I215" s="181"/>
      <c r="J215" s="39"/>
      <c r="K215" s="39"/>
      <c r="L215" s="40"/>
      <c r="M215" s="182"/>
      <c r="N215" s="183"/>
      <c r="O215" s="73"/>
      <c r="P215" s="73"/>
      <c r="Q215" s="73"/>
      <c r="R215" s="73"/>
      <c r="S215" s="73"/>
      <c r="T215" s="74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20" t="s">
        <v>158</v>
      </c>
      <c r="AU215" s="20" t="s">
        <v>156</v>
      </c>
    </row>
    <row r="216" s="2" customFormat="1">
      <c r="A216" s="39"/>
      <c r="B216" s="40"/>
      <c r="C216" s="39"/>
      <c r="D216" s="184" t="s">
        <v>160</v>
      </c>
      <c r="E216" s="39"/>
      <c r="F216" s="185" t="s">
        <v>741</v>
      </c>
      <c r="G216" s="39"/>
      <c r="H216" s="39"/>
      <c r="I216" s="181"/>
      <c r="J216" s="39"/>
      <c r="K216" s="39"/>
      <c r="L216" s="40"/>
      <c r="M216" s="182"/>
      <c r="N216" s="183"/>
      <c r="O216" s="73"/>
      <c r="P216" s="73"/>
      <c r="Q216" s="73"/>
      <c r="R216" s="73"/>
      <c r="S216" s="73"/>
      <c r="T216" s="74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20" t="s">
        <v>160</v>
      </c>
      <c r="AU216" s="20" t="s">
        <v>156</v>
      </c>
    </row>
    <row r="217" s="13" customFormat="1">
      <c r="A217" s="13"/>
      <c r="B217" s="186"/>
      <c r="C217" s="13"/>
      <c r="D217" s="179" t="s">
        <v>162</v>
      </c>
      <c r="E217" s="187" t="s">
        <v>3</v>
      </c>
      <c r="F217" s="188" t="s">
        <v>742</v>
      </c>
      <c r="G217" s="13"/>
      <c r="H217" s="187" t="s">
        <v>3</v>
      </c>
      <c r="I217" s="189"/>
      <c r="J217" s="13"/>
      <c r="K217" s="13"/>
      <c r="L217" s="186"/>
      <c r="M217" s="190"/>
      <c r="N217" s="191"/>
      <c r="O217" s="191"/>
      <c r="P217" s="191"/>
      <c r="Q217" s="191"/>
      <c r="R217" s="191"/>
      <c r="S217" s="191"/>
      <c r="T217" s="19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7" t="s">
        <v>162</v>
      </c>
      <c r="AU217" s="187" t="s">
        <v>156</v>
      </c>
      <c r="AV217" s="13" t="s">
        <v>84</v>
      </c>
      <c r="AW217" s="13" t="s">
        <v>37</v>
      </c>
      <c r="AX217" s="13" t="s">
        <v>76</v>
      </c>
      <c r="AY217" s="187" t="s">
        <v>148</v>
      </c>
    </row>
    <row r="218" s="14" customFormat="1">
      <c r="A218" s="14"/>
      <c r="B218" s="193"/>
      <c r="C218" s="14"/>
      <c r="D218" s="179" t="s">
        <v>162</v>
      </c>
      <c r="E218" s="194" t="s">
        <v>3</v>
      </c>
      <c r="F218" s="195" t="s">
        <v>743</v>
      </c>
      <c r="G218" s="14"/>
      <c r="H218" s="196">
        <v>122.40000000000001</v>
      </c>
      <c r="I218" s="197"/>
      <c r="J218" s="14"/>
      <c r="K218" s="14"/>
      <c r="L218" s="193"/>
      <c r="M218" s="198"/>
      <c r="N218" s="199"/>
      <c r="O218" s="199"/>
      <c r="P218" s="199"/>
      <c r="Q218" s="199"/>
      <c r="R218" s="199"/>
      <c r="S218" s="199"/>
      <c r="T218" s="20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4" t="s">
        <v>162</v>
      </c>
      <c r="AU218" s="194" t="s">
        <v>156</v>
      </c>
      <c r="AV218" s="14" t="s">
        <v>156</v>
      </c>
      <c r="AW218" s="14" t="s">
        <v>37</v>
      </c>
      <c r="AX218" s="14" t="s">
        <v>84</v>
      </c>
      <c r="AY218" s="194" t="s">
        <v>148</v>
      </c>
    </row>
    <row r="219" s="2" customFormat="1" ht="24.15" customHeight="1">
      <c r="A219" s="39"/>
      <c r="B219" s="165"/>
      <c r="C219" s="166" t="s">
        <v>327</v>
      </c>
      <c r="D219" s="166" t="s">
        <v>150</v>
      </c>
      <c r="E219" s="167" t="s">
        <v>744</v>
      </c>
      <c r="F219" s="168" t="s">
        <v>745</v>
      </c>
      <c r="G219" s="169" t="s">
        <v>153</v>
      </c>
      <c r="H219" s="170">
        <v>122.40000000000001</v>
      </c>
      <c r="I219" s="171"/>
      <c r="J219" s="172">
        <f>ROUND(I219*H219,2)</f>
        <v>0</v>
      </c>
      <c r="K219" s="168" t="s">
        <v>154</v>
      </c>
      <c r="L219" s="40"/>
      <c r="M219" s="173" t="s">
        <v>3</v>
      </c>
      <c r="N219" s="174" t="s">
        <v>48</v>
      </c>
      <c r="O219" s="73"/>
      <c r="P219" s="175">
        <f>O219*H219</f>
        <v>0</v>
      </c>
      <c r="Q219" s="175">
        <v>0.021000000000000001</v>
      </c>
      <c r="R219" s="175">
        <f>Q219*H219</f>
        <v>2.5704000000000002</v>
      </c>
      <c r="S219" s="175">
        <v>0</v>
      </c>
      <c r="T219" s="17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177" t="s">
        <v>155</v>
      </c>
      <c r="AT219" s="177" t="s">
        <v>150</v>
      </c>
      <c r="AU219" s="177" t="s">
        <v>156</v>
      </c>
      <c r="AY219" s="20" t="s">
        <v>148</v>
      </c>
      <c r="BE219" s="178">
        <f>IF(N219="základní",J219,0)</f>
        <v>0</v>
      </c>
      <c r="BF219" s="178">
        <f>IF(N219="snížená",J219,0)</f>
        <v>0</v>
      </c>
      <c r="BG219" s="178">
        <f>IF(N219="zákl. přenesená",J219,0)</f>
        <v>0</v>
      </c>
      <c r="BH219" s="178">
        <f>IF(N219="sníž. přenesená",J219,0)</f>
        <v>0</v>
      </c>
      <c r="BI219" s="178">
        <f>IF(N219="nulová",J219,0)</f>
        <v>0</v>
      </c>
      <c r="BJ219" s="20" t="s">
        <v>156</v>
      </c>
      <c r="BK219" s="178">
        <f>ROUND(I219*H219,2)</f>
        <v>0</v>
      </c>
      <c r="BL219" s="20" t="s">
        <v>155</v>
      </c>
      <c r="BM219" s="177" t="s">
        <v>746</v>
      </c>
    </row>
    <row r="220" s="2" customFormat="1">
      <c r="A220" s="39"/>
      <c r="B220" s="40"/>
      <c r="C220" s="39"/>
      <c r="D220" s="179" t="s">
        <v>158</v>
      </c>
      <c r="E220" s="39"/>
      <c r="F220" s="180" t="s">
        <v>747</v>
      </c>
      <c r="G220" s="39"/>
      <c r="H220" s="39"/>
      <c r="I220" s="181"/>
      <c r="J220" s="39"/>
      <c r="K220" s="39"/>
      <c r="L220" s="40"/>
      <c r="M220" s="182"/>
      <c r="N220" s="183"/>
      <c r="O220" s="73"/>
      <c r="P220" s="73"/>
      <c r="Q220" s="73"/>
      <c r="R220" s="73"/>
      <c r="S220" s="73"/>
      <c r="T220" s="74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20" t="s">
        <v>158</v>
      </c>
      <c r="AU220" s="20" t="s">
        <v>156</v>
      </c>
    </row>
    <row r="221" s="2" customFormat="1">
      <c r="A221" s="39"/>
      <c r="B221" s="40"/>
      <c r="C221" s="39"/>
      <c r="D221" s="184" t="s">
        <v>160</v>
      </c>
      <c r="E221" s="39"/>
      <c r="F221" s="185" t="s">
        <v>748</v>
      </c>
      <c r="G221" s="39"/>
      <c r="H221" s="39"/>
      <c r="I221" s="181"/>
      <c r="J221" s="39"/>
      <c r="K221" s="39"/>
      <c r="L221" s="40"/>
      <c r="M221" s="182"/>
      <c r="N221" s="183"/>
      <c r="O221" s="73"/>
      <c r="P221" s="73"/>
      <c r="Q221" s="73"/>
      <c r="R221" s="73"/>
      <c r="S221" s="73"/>
      <c r="T221" s="74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20" t="s">
        <v>160</v>
      </c>
      <c r="AU221" s="20" t="s">
        <v>156</v>
      </c>
    </row>
    <row r="222" s="13" customFormat="1">
      <c r="A222" s="13"/>
      <c r="B222" s="186"/>
      <c r="C222" s="13"/>
      <c r="D222" s="179" t="s">
        <v>162</v>
      </c>
      <c r="E222" s="187" t="s">
        <v>3</v>
      </c>
      <c r="F222" s="188" t="s">
        <v>749</v>
      </c>
      <c r="G222" s="13"/>
      <c r="H222" s="187" t="s">
        <v>3</v>
      </c>
      <c r="I222" s="189"/>
      <c r="J222" s="13"/>
      <c r="K222" s="13"/>
      <c r="L222" s="186"/>
      <c r="M222" s="190"/>
      <c r="N222" s="191"/>
      <c r="O222" s="191"/>
      <c r="P222" s="191"/>
      <c r="Q222" s="191"/>
      <c r="R222" s="191"/>
      <c r="S222" s="191"/>
      <c r="T222" s="19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7" t="s">
        <v>162</v>
      </c>
      <c r="AU222" s="187" t="s">
        <v>156</v>
      </c>
      <c r="AV222" s="13" t="s">
        <v>84</v>
      </c>
      <c r="AW222" s="13" t="s">
        <v>37</v>
      </c>
      <c r="AX222" s="13" t="s">
        <v>76</v>
      </c>
      <c r="AY222" s="187" t="s">
        <v>148</v>
      </c>
    </row>
    <row r="223" s="14" customFormat="1">
      <c r="A223" s="14"/>
      <c r="B223" s="193"/>
      <c r="C223" s="14"/>
      <c r="D223" s="179" t="s">
        <v>162</v>
      </c>
      <c r="E223" s="194" t="s">
        <v>3</v>
      </c>
      <c r="F223" s="195" t="s">
        <v>743</v>
      </c>
      <c r="G223" s="14"/>
      <c r="H223" s="196">
        <v>122.40000000000001</v>
      </c>
      <c r="I223" s="197"/>
      <c r="J223" s="14"/>
      <c r="K223" s="14"/>
      <c r="L223" s="193"/>
      <c r="M223" s="198"/>
      <c r="N223" s="199"/>
      <c r="O223" s="199"/>
      <c r="P223" s="199"/>
      <c r="Q223" s="199"/>
      <c r="R223" s="199"/>
      <c r="S223" s="199"/>
      <c r="T223" s="20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4" t="s">
        <v>162</v>
      </c>
      <c r="AU223" s="194" t="s">
        <v>156</v>
      </c>
      <c r="AV223" s="14" t="s">
        <v>156</v>
      </c>
      <c r="AW223" s="14" t="s">
        <v>37</v>
      </c>
      <c r="AX223" s="14" t="s">
        <v>84</v>
      </c>
      <c r="AY223" s="194" t="s">
        <v>148</v>
      </c>
    </row>
    <row r="224" s="2" customFormat="1" ht="16.5" customHeight="1">
      <c r="A224" s="39"/>
      <c r="B224" s="165"/>
      <c r="C224" s="166" t="s">
        <v>8</v>
      </c>
      <c r="D224" s="166" t="s">
        <v>150</v>
      </c>
      <c r="E224" s="167" t="s">
        <v>750</v>
      </c>
      <c r="F224" s="168" t="s">
        <v>751</v>
      </c>
      <c r="G224" s="169" t="s">
        <v>153</v>
      </c>
      <c r="H224" s="170">
        <v>122.40000000000001</v>
      </c>
      <c r="I224" s="171"/>
      <c r="J224" s="172">
        <f>ROUND(I224*H224,2)</f>
        <v>0</v>
      </c>
      <c r="K224" s="168" t="s">
        <v>154</v>
      </c>
      <c r="L224" s="40"/>
      <c r="M224" s="173" t="s">
        <v>3</v>
      </c>
      <c r="N224" s="174" t="s">
        <v>48</v>
      </c>
      <c r="O224" s="73"/>
      <c r="P224" s="175">
        <f>O224*H224</f>
        <v>0</v>
      </c>
      <c r="Q224" s="175">
        <v>0</v>
      </c>
      <c r="R224" s="175">
        <f>Q224*H224</f>
        <v>0</v>
      </c>
      <c r="S224" s="175">
        <v>0</v>
      </c>
      <c r="T224" s="17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177" t="s">
        <v>155</v>
      </c>
      <c r="AT224" s="177" t="s">
        <v>150</v>
      </c>
      <c r="AU224" s="177" t="s">
        <v>156</v>
      </c>
      <c r="AY224" s="20" t="s">
        <v>148</v>
      </c>
      <c r="BE224" s="178">
        <f>IF(N224="základní",J224,0)</f>
        <v>0</v>
      </c>
      <c r="BF224" s="178">
        <f>IF(N224="snížená",J224,0)</f>
        <v>0</v>
      </c>
      <c r="BG224" s="178">
        <f>IF(N224="zákl. přenesená",J224,0)</f>
        <v>0</v>
      </c>
      <c r="BH224" s="178">
        <f>IF(N224="sníž. přenesená",J224,0)</f>
        <v>0</v>
      </c>
      <c r="BI224" s="178">
        <f>IF(N224="nulová",J224,0)</f>
        <v>0</v>
      </c>
      <c r="BJ224" s="20" t="s">
        <v>156</v>
      </c>
      <c r="BK224" s="178">
        <f>ROUND(I224*H224,2)</f>
        <v>0</v>
      </c>
      <c r="BL224" s="20" t="s">
        <v>155</v>
      </c>
      <c r="BM224" s="177" t="s">
        <v>752</v>
      </c>
    </row>
    <row r="225" s="2" customFormat="1">
      <c r="A225" s="39"/>
      <c r="B225" s="40"/>
      <c r="C225" s="39"/>
      <c r="D225" s="179" t="s">
        <v>158</v>
      </c>
      <c r="E225" s="39"/>
      <c r="F225" s="180" t="s">
        <v>753</v>
      </c>
      <c r="G225" s="39"/>
      <c r="H225" s="39"/>
      <c r="I225" s="181"/>
      <c r="J225" s="39"/>
      <c r="K225" s="39"/>
      <c r="L225" s="40"/>
      <c r="M225" s="182"/>
      <c r="N225" s="183"/>
      <c r="O225" s="73"/>
      <c r="P225" s="73"/>
      <c r="Q225" s="73"/>
      <c r="R225" s="73"/>
      <c r="S225" s="73"/>
      <c r="T225" s="74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20" t="s">
        <v>158</v>
      </c>
      <c r="AU225" s="20" t="s">
        <v>156</v>
      </c>
    </row>
    <row r="226" s="2" customFormat="1">
      <c r="A226" s="39"/>
      <c r="B226" s="40"/>
      <c r="C226" s="39"/>
      <c r="D226" s="184" t="s">
        <v>160</v>
      </c>
      <c r="E226" s="39"/>
      <c r="F226" s="185" t="s">
        <v>754</v>
      </c>
      <c r="G226" s="39"/>
      <c r="H226" s="39"/>
      <c r="I226" s="181"/>
      <c r="J226" s="39"/>
      <c r="K226" s="39"/>
      <c r="L226" s="40"/>
      <c r="M226" s="182"/>
      <c r="N226" s="183"/>
      <c r="O226" s="73"/>
      <c r="P226" s="73"/>
      <c r="Q226" s="73"/>
      <c r="R226" s="73"/>
      <c r="S226" s="73"/>
      <c r="T226" s="74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20" t="s">
        <v>160</v>
      </c>
      <c r="AU226" s="20" t="s">
        <v>156</v>
      </c>
    </row>
    <row r="227" s="13" customFormat="1">
      <c r="A227" s="13"/>
      <c r="B227" s="186"/>
      <c r="C227" s="13"/>
      <c r="D227" s="179" t="s">
        <v>162</v>
      </c>
      <c r="E227" s="187" t="s">
        <v>3</v>
      </c>
      <c r="F227" s="188" t="s">
        <v>742</v>
      </c>
      <c r="G227" s="13"/>
      <c r="H227" s="187" t="s">
        <v>3</v>
      </c>
      <c r="I227" s="189"/>
      <c r="J227" s="13"/>
      <c r="K227" s="13"/>
      <c r="L227" s="186"/>
      <c r="M227" s="190"/>
      <c r="N227" s="191"/>
      <c r="O227" s="191"/>
      <c r="P227" s="191"/>
      <c r="Q227" s="191"/>
      <c r="R227" s="191"/>
      <c r="S227" s="191"/>
      <c r="T227" s="19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7" t="s">
        <v>162</v>
      </c>
      <c r="AU227" s="187" t="s">
        <v>156</v>
      </c>
      <c r="AV227" s="13" t="s">
        <v>84</v>
      </c>
      <c r="AW227" s="13" t="s">
        <v>37</v>
      </c>
      <c r="AX227" s="13" t="s">
        <v>76</v>
      </c>
      <c r="AY227" s="187" t="s">
        <v>148</v>
      </c>
    </row>
    <row r="228" s="14" customFormat="1">
      <c r="A228" s="14"/>
      <c r="B228" s="193"/>
      <c r="C228" s="14"/>
      <c r="D228" s="179" t="s">
        <v>162</v>
      </c>
      <c r="E228" s="194" t="s">
        <v>3</v>
      </c>
      <c r="F228" s="195" t="s">
        <v>743</v>
      </c>
      <c r="G228" s="14"/>
      <c r="H228" s="196">
        <v>122.40000000000001</v>
      </c>
      <c r="I228" s="197"/>
      <c r="J228" s="14"/>
      <c r="K228" s="14"/>
      <c r="L228" s="193"/>
      <c r="M228" s="198"/>
      <c r="N228" s="199"/>
      <c r="O228" s="199"/>
      <c r="P228" s="199"/>
      <c r="Q228" s="199"/>
      <c r="R228" s="199"/>
      <c r="S228" s="199"/>
      <c r="T228" s="20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94" t="s">
        <v>162</v>
      </c>
      <c r="AU228" s="194" t="s">
        <v>156</v>
      </c>
      <c r="AV228" s="14" t="s">
        <v>156</v>
      </c>
      <c r="AW228" s="14" t="s">
        <v>37</v>
      </c>
      <c r="AX228" s="14" t="s">
        <v>84</v>
      </c>
      <c r="AY228" s="194" t="s">
        <v>148</v>
      </c>
    </row>
    <row r="229" s="2" customFormat="1" ht="33" customHeight="1">
      <c r="A229" s="39"/>
      <c r="B229" s="165"/>
      <c r="C229" s="166" t="s">
        <v>344</v>
      </c>
      <c r="D229" s="166" t="s">
        <v>150</v>
      </c>
      <c r="E229" s="167" t="s">
        <v>755</v>
      </c>
      <c r="F229" s="168" t="s">
        <v>756</v>
      </c>
      <c r="G229" s="169" t="s">
        <v>153</v>
      </c>
      <c r="H229" s="170">
        <v>122.40000000000001</v>
      </c>
      <c r="I229" s="171"/>
      <c r="J229" s="172">
        <f>ROUND(I229*H229,2)</f>
        <v>0</v>
      </c>
      <c r="K229" s="168" t="s">
        <v>154</v>
      </c>
      <c r="L229" s="40"/>
      <c r="M229" s="173" t="s">
        <v>3</v>
      </c>
      <c r="N229" s="174" t="s">
        <v>48</v>
      </c>
      <c r="O229" s="73"/>
      <c r="P229" s="175">
        <f>O229*H229</f>
        <v>0</v>
      </c>
      <c r="Q229" s="175">
        <v>0</v>
      </c>
      <c r="R229" s="175">
        <f>Q229*H229</f>
        <v>0</v>
      </c>
      <c r="S229" s="175">
        <v>0</v>
      </c>
      <c r="T229" s="17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177" t="s">
        <v>155</v>
      </c>
      <c r="AT229" s="177" t="s">
        <v>150</v>
      </c>
      <c r="AU229" s="177" t="s">
        <v>156</v>
      </c>
      <c r="AY229" s="20" t="s">
        <v>148</v>
      </c>
      <c r="BE229" s="178">
        <f>IF(N229="základní",J229,0)</f>
        <v>0</v>
      </c>
      <c r="BF229" s="178">
        <f>IF(N229="snížená",J229,0)</f>
        <v>0</v>
      </c>
      <c r="BG229" s="178">
        <f>IF(N229="zákl. přenesená",J229,0)</f>
        <v>0</v>
      </c>
      <c r="BH229" s="178">
        <f>IF(N229="sníž. přenesená",J229,0)</f>
        <v>0</v>
      </c>
      <c r="BI229" s="178">
        <f>IF(N229="nulová",J229,0)</f>
        <v>0</v>
      </c>
      <c r="BJ229" s="20" t="s">
        <v>156</v>
      </c>
      <c r="BK229" s="178">
        <f>ROUND(I229*H229,2)</f>
        <v>0</v>
      </c>
      <c r="BL229" s="20" t="s">
        <v>155</v>
      </c>
      <c r="BM229" s="177" t="s">
        <v>757</v>
      </c>
    </row>
    <row r="230" s="2" customFormat="1">
      <c r="A230" s="39"/>
      <c r="B230" s="40"/>
      <c r="C230" s="39"/>
      <c r="D230" s="179" t="s">
        <v>158</v>
      </c>
      <c r="E230" s="39"/>
      <c r="F230" s="180" t="s">
        <v>758</v>
      </c>
      <c r="G230" s="39"/>
      <c r="H230" s="39"/>
      <c r="I230" s="181"/>
      <c r="J230" s="39"/>
      <c r="K230" s="39"/>
      <c r="L230" s="40"/>
      <c r="M230" s="182"/>
      <c r="N230" s="183"/>
      <c r="O230" s="73"/>
      <c r="P230" s="73"/>
      <c r="Q230" s="73"/>
      <c r="R230" s="73"/>
      <c r="S230" s="73"/>
      <c r="T230" s="74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20" t="s">
        <v>158</v>
      </c>
      <c r="AU230" s="20" t="s">
        <v>156</v>
      </c>
    </row>
    <row r="231" s="2" customFormat="1">
      <c r="A231" s="39"/>
      <c r="B231" s="40"/>
      <c r="C231" s="39"/>
      <c r="D231" s="184" t="s">
        <v>160</v>
      </c>
      <c r="E231" s="39"/>
      <c r="F231" s="185" t="s">
        <v>759</v>
      </c>
      <c r="G231" s="39"/>
      <c r="H231" s="39"/>
      <c r="I231" s="181"/>
      <c r="J231" s="39"/>
      <c r="K231" s="39"/>
      <c r="L231" s="40"/>
      <c r="M231" s="182"/>
      <c r="N231" s="183"/>
      <c r="O231" s="73"/>
      <c r="P231" s="73"/>
      <c r="Q231" s="73"/>
      <c r="R231" s="73"/>
      <c r="S231" s="73"/>
      <c r="T231" s="74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20" t="s">
        <v>160</v>
      </c>
      <c r="AU231" s="20" t="s">
        <v>156</v>
      </c>
    </row>
    <row r="232" s="13" customFormat="1">
      <c r="A232" s="13"/>
      <c r="B232" s="186"/>
      <c r="C232" s="13"/>
      <c r="D232" s="179" t="s">
        <v>162</v>
      </c>
      <c r="E232" s="187" t="s">
        <v>3</v>
      </c>
      <c r="F232" s="188" t="s">
        <v>742</v>
      </c>
      <c r="G232" s="13"/>
      <c r="H232" s="187" t="s">
        <v>3</v>
      </c>
      <c r="I232" s="189"/>
      <c r="J232" s="13"/>
      <c r="K232" s="13"/>
      <c r="L232" s="186"/>
      <c r="M232" s="190"/>
      <c r="N232" s="191"/>
      <c r="O232" s="191"/>
      <c r="P232" s="191"/>
      <c r="Q232" s="191"/>
      <c r="R232" s="191"/>
      <c r="S232" s="191"/>
      <c r="T232" s="19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7" t="s">
        <v>162</v>
      </c>
      <c r="AU232" s="187" t="s">
        <v>156</v>
      </c>
      <c r="AV232" s="13" t="s">
        <v>84</v>
      </c>
      <c r="AW232" s="13" t="s">
        <v>37</v>
      </c>
      <c r="AX232" s="13" t="s">
        <v>76</v>
      </c>
      <c r="AY232" s="187" t="s">
        <v>148</v>
      </c>
    </row>
    <row r="233" s="14" customFormat="1">
      <c r="A233" s="14"/>
      <c r="B233" s="193"/>
      <c r="C233" s="14"/>
      <c r="D233" s="179" t="s">
        <v>162</v>
      </c>
      <c r="E233" s="194" t="s">
        <v>3</v>
      </c>
      <c r="F233" s="195" t="s">
        <v>743</v>
      </c>
      <c r="G233" s="14"/>
      <c r="H233" s="196">
        <v>122.40000000000001</v>
      </c>
      <c r="I233" s="197"/>
      <c r="J233" s="14"/>
      <c r="K233" s="14"/>
      <c r="L233" s="193"/>
      <c r="M233" s="198"/>
      <c r="N233" s="199"/>
      <c r="O233" s="199"/>
      <c r="P233" s="199"/>
      <c r="Q233" s="199"/>
      <c r="R233" s="199"/>
      <c r="S233" s="199"/>
      <c r="T233" s="20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4" t="s">
        <v>162</v>
      </c>
      <c r="AU233" s="194" t="s">
        <v>156</v>
      </c>
      <c r="AV233" s="14" t="s">
        <v>156</v>
      </c>
      <c r="AW233" s="14" t="s">
        <v>37</v>
      </c>
      <c r="AX233" s="14" t="s">
        <v>84</v>
      </c>
      <c r="AY233" s="194" t="s">
        <v>148</v>
      </c>
    </row>
    <row r="234" s="2" customFormat="1" ht="24.15" customHeight="1">
      <c r="A234" s="39"/>
      <c r="B234" s="165"/>
      <c r="C234" s="166" t="s">
        <v>350</v>
      </c>
      <c r="D234" s="166" t="s">
        <v>150</v>
      </c>
      <c r="E234" s="167" t="s">
        <v>760</v>
      </c>
      <c r="F234" s="168" t="s">
        <v>761</v>
      </c>
      <c r="G234" s="169" t="s">
        <v>153</v>
      </c>
      <c r="H234" s="170">
        <v>122.40000000000001</v>
      </c>
      <c r="I234" s="171"/>
      <c r="J234" s="172">
        <f>ROUND(I234*H234,2)</f>
        <v>0</v>
      </c>
      <c r="K234" s="168" t="s">
        <v>154</v>
      </c>
      <c r="L234" s="40"/>
      <c r="M234" s="173" t="s">
        <v>3</v>
      </c>
      <c r="N234" s="174" t="s">
        <v>48</v>
      </c>
      <c r="O234" s="73"/>
      <c r="P234" s="175">
        <f>O234*H234</f>
        <v>0</v>
      </c>
      <c r="Q234" s="175">
        <v>0</v>
      </c>
      <c r="R234" s="175">
        <f>Q234*H234</f>
        <v>0</v>
      </c>
      <c r="S234" s="175">
        <v>0</v>
      </c>
      <c r="T234" s="176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177" t="s">
        <v>155</v>
      </c>
      <c r="AT234" s="177" t="s">
        <v>150</v>
      </c>
      <c r="AU234" s="177" t="s">
        <v>156</v>
      </c>
      <c r="AY234" s="20" t="s">
        <v>148</v>
      </c>
      <c r="BE234" s="178">
        <f>IF(N234="základní",J234,0)</f>
        <v>0</v>
      </c>
      <c r="BF234" s="178">
        <f>IF(N234="snížená",J234,0)</f>
        <v>0</v>
      </c>
      <c r="BG234" s="178">
        <f>IF(N234="zákl. přenesená",J234,0)</f>
        <v>0</v>
      </c>
      <c r="BH234" s="178">
        <f>IF(N234="sníž. přenesená",J234,0)</f>
        <v>0</v>
      </c>
      <c r="BI234" s="178">
        <f>IF(N234="nulová",J234,0)</f>
        <v>0</v>
      </c>
      <c r="BJ234" s="20" t="s">
        <v>156</v>
      </c>
      <c r="BK234" s="178">
        <f>ROUND(I234*H234,2)</f>
        <v>0</v>
      </c>
      <c r="BL234" s="20" t="s">
        <v>155</v>
      </c>
      <c r="BM234" s="177" t="s">
        <v>762</v>
      </c>
    </row>
    <row r="235" s="2" customFormat="1">
      <c r="A235" s="39"/>
      <c r="B235" s="40"/>
      <c r="C235" s="39"/>
      <c r="D235" s="179" t="s">
        <v>158</v>
      </c>
      <c r="E235" s="39"/>
      <c r="F235" s="180" t="s">
        <v>763</v>
      </c>
      <c r="G235" s="39"/>
      <c r="H235" s="39"/>
      <c r="I235" s="181"/>
      <c r="J235" s="39"/>
      <c r="K235" s="39"/>
      <c r="L235" s="40"/>
      <c r="M235" s="182"/>
      <c r="N235" s="183"/>
      <c r="O235" s="73"/>
      <c r="P235" s="73"/>
      <c r="Q235" s="73"/>
      <c r="R235" s="73"/>
      <c r="S235" s="73"/>
      <c r="T235" s="74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20" t="s">
        <v>158</v>
      </c>
      <c r="AU235" s="20" t="s">
        <v>156</v>
      </c>
    </row>
    <row r="236" s="2" customFormat="1">
      <c r="A236" s="39"/>
      <c r="B236" s="40"/>
      <c r="C236" s="39"/>
      <c r="D236" s="184" t="s">
        <v>160</v>
      </c>
      <c r="E236" s="39"/>
      <c r="F236" s="185" t="s">
        <v>764</v>
      </c>
      <c r="G236" s="39"/>
      <c r="H236" s="39"/>
      <c r="I236" s="181"/>
      <c r="J236" s="39"/>
      <c r="K236" s="39"/>
      <c r="L236" s="40"/>
      <c r="M236" s="182"/>
      <c r="N236" s="183"/>
      <c r="O236" s="73"/>
      <c r="P236" s="73"/>
      <c r="Q236" s="73"/>
      <c r="R236" s="73"/>
      <c r="S236" s="73"/>
      <c r="T236" s="74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20" t="s">
        <v>160</v>
      </c>
      <c r="AU236" s="20" t="s">
        <v>156</v>
      </c>
    </row>
    <row r="237" s="13" customFormat="1">
      <c r="A237" s="13"/>
      <c r="B237" s="186"/>
      <c r="C237" s="13"/>
      <c r="D237" s="179" t="s">
        <v>162</v>
      </c>
      <c r="E237" s="187" t="s">
        <v>3</v>
      </c>
      <c r="F237" s="188" t="s">
        <v>742</v>
      </c>
      <c r="G237" s="13"/>
      <c r="H237" s="187" t="s">
        <v>3</v>
      </c>
      <c r="I237" s="189"/>
      <c r="J237" s="13"/>
      <c r="K237" s="13"/>
      <c r="L237" s="186"/>
      <c r="M237" s="190"/>
      <c r="N237" s="191"/>
      <c r="O237" s="191"/>
      <c r="P237" s="191"/>
      <c r="Q237" s="191"/>
      <c r="R237" s="191"/>
      <c r="S237" s="191"/>
      <c r="T237" s="19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87" t="s">
        <v>162</v>
      </c>
      <c r="AU237" s="187" t="s">
        <v>156</v>
      </c>
      <c r="AV237" s="13" t="s">
        <v>84</v>
      </c>
      <c r="AW237" s="13" t="s">
        <v>37</v>
      </c>
      <c r="AX237" s="13" t="s">
        <v>76</v>
      </c>
      <c r="AY237" s="187" t="s">
        <v>148</v>
      </c>
    </row>
    <row r="238" s="14" customFormat="1">
      <c r="A238" s="14"/>
      <c r="B238" s="193"/>
      <c r="C238" s="14"/>
      <c r="D238" s="179" t="s">
        <v>162</v>
      </c>
      <c r="E238" s="194" t="s">
        <v>3</v>
      </c>
      <c r="F238" s="195" t="s">
        <v>743</v>
      </c>
      <c r="G238" s="14"/>
      <c r="H238" s="196">
        <v>122.40000000000001</v>
      </c>
      <c r="I238" s="197"/>
      <c r="J238" s="14"/>
      <c r="K238" s="14"/>
      <c r="L238" s="193"/>
      <c r="M238" s="198"/>
      <c r="N238" s="199"/>
      <c r="O238" s="199"/>
      <c r="P238" s="199"/>
      <c r="Q238" s="199"/>
      <c r="R238" s="199"/>
      <c r="S238" s="199"/>
      <c r="T238" s="20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94" t="s">
        <v>162</v>
      </c>
      <c r="AU238" s="194" t="s">
        <v>156</v>
      </c>
      <c r="AV238" s="14" t="s">
        <v>156</v>
      </c>
      <c r="AW238" s="14" t="s">
        <v>37</v>
      </c>
      <c r="AX238" s="14" t="s">
        <v>84</v>
      </c>
      <c r="AY238" s="194" t="s">
        <v>148</v>
      </c>
    </row>
    <row r="239" s="12" customFormat="1" ht="22.8" customHeight="1">
      <c r="A239" s="12"/>
      <c r="B239" s="152"/>
      <c r="C239" s="12"/>
      <c r="D239" s="153" t="s">
        <v>75</v>
      </c>
      <c r="E239" s="163" t="s">
        <v>214</v>
      </c>
      <c r="F239" s="163" t="s">
        <v>765</v>
      </c>
      <c r="G239" s="12"/>
      <c r="H239" s="12"/>
      <c r="I239" s="155"/>
      <c r="J239" s="164">
        <f>BK239</f>
        <v>0</v>
      </c>
      <c r="K239" s="12"/>
      <c r="L239" s="152"/>
      <c r="M239" s="157"/>
      <c r="N239" s="158"/>
      <c r="O239" s="158"/>
      <c r="P239" s="159">
        <f>SUM(P240:P263)</f>
        <v>0</v>
      </c>
      <c r="Q239" s="158"/>
      <c r="R239" s="159">
        <f>SUM(R240:R263)</f>
        <v>38.692726799999996</v>
      </c>
      <c r="S239" s="158"/>
      <c r="T239" s="160">
        <f>SUM(T240:T263)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53" t="s">
        <v>84</v>
      </c>
      <c r="AT239" s="161" t="s">
        <v>75</v>
      </c>
      <c r="AU239" s="161" t="s">
        <v>84</v>
      </c>
      <c r="AY239" s="153" t="s">
        <v>148</v>
      </c>
      <c r="BK239" s="162">
        <f>SUM(BK240:BK263)</f>
        <v>0</v>
      </c>
    </row>
    <row r="240" s="2" customFormat="1" ht="16.5" customHeight="1">
      <c r="A240" s="39"/>
      <c r="B240" s="165"/>
      <c r="C240" s="166" t="s">
        <v>357</v>
      </c>
      <c r="D240" s="166" t="s">
        <v>150</v>
      </c>
      <c r="E240" s="167" t="s">
        <v>766</v>
      </c>
      <c r="F240" s="168" t="s">
        <v>767</v>
      </c>
      <c r="G240" s="169" t="s">
        <v>193</v>
      </c>
      <c r="H240" s="170">
        <v>7.1399999999999997</v>
      </c>
      <c r="I240" s="171"/>
      <c r="J240" s="172">
        <f>ROUND(I240*H240,2)</f>
        <v>0</v>
      </c>
      <c r="K240" s="168" t="s">
        <v>154</v>
      </c>
      <c r="L240" s="40"/>
      <c r="M240" s="173" t="s">
        <v>3</v>
      </c>
      <c r="N240" s="174" t="s">
        <v>48</v>
      </c>
      <c r="O240" s="73"/>
      <c r="P240" s="175">
        <f>O240*H240</f>
        <v>0</v>
      </c>
      <c r="Q240" s="175">
        <v>2.3010199999999998</v>
      </c>
      <c r="R240" s="175">
        <f>Q240*H240</f>
        <v>16.429282799999999</v>
      </c>
      <c r="S240" s="175">
        <v>0</v>
      </c>
      <c r="T240" s="17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177" t="s">
        <v>155</v>
      </c>
      <c r="AT240" s="177" t="s">
        <v>150</v>
      </c>
      <c r="AU240" s="177" t="s">
        <v>156</v>
      </c>
      <c r="AY240" s="20" t="s">
        <v>148</v>
      </c>
      <c r="BE240" s="178">
        <f>IF(N240="základní",J240,0)</f>
        <v>0</v>
      </c>
      <c r="BF240" s="178">
        <f>IF(N240="snížená",J240,0)</f>
        <v>0</v>
      </c>
      <c r="BG240" s="178">
        <f>IF(N240="zákl. přenesená",J240,0)</f>
        <v>0</v>
      </c>
      <c r="BH240" s="178">
        <f>IF(N240="sníž. přenesená",J240,0)</f>
        <v>0</v>
      </c>
      <c r="BI240" s="178">
        <f>IF(N240="nulová",J240,0)</f>
        <v>0</v>
      </c>
      <c r="BJ240" s="20" t="s">
        <v>156</v>
      </c>
      <c r="BK240" s="178">
        <f>ROUND(I240*H240,2)</f>
        <v>0</v>
      </c>
      <c r="BL240" s="20" t="s">
        <v>155</v>
      </c>
      <c r="BM240" s="177" t="s">
        <v>768</v>
      </c>
    </row>
    <row r="241" s="2" customFormat="1">
      <c r="A241" s="39"/>
      <c r="B241" s="40"/>
      <c r="C241" s="39"/>
      <c r="D241" s="179" t="s">
        <v>158</v>
      </c>
      <c r="E241" s="39"/>
      <c r="F241" s="180" t="s">
        <v>767</v>
      </c>
      <c r="G241" s="39"/>
      <c r="H241" s="39"/>
      <c r="I241" s="181"/>
      <c r="J241" s="39"/>
      <c r="K241" s="39"/>
      <c r="L241" s="40"/>
      <c r="M241" s="182"/>
      <c r="N241" s="183"/>
      <c r="O241" s="73"/>
      <c r="P241" s="73"/>
      <c r="Q241" s="73"/>
      <c r="R241" s="73"/>
      <c r="S241" s="73"/>
      <c r="T241" s="74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20" t="s">
        <v>158</v>
      </c>
      <c r="AU241" s="20" t="s">
        <v>156</v>
      </c>
    </row>
    <row r="242" s="2" customFormat="1">
      <c r="A242" s="39"/>
      <c r="B242" s="40"/>
      <c r="C242" s="39"/>
      <c r="D242" s="184" t="s">
        <v>160</v>
      </c>
      <c r="E242" s="39"/>
      <c r="F242" s="185" t="s">
        <v>769</v>
      </c>
      <c r="G242" s="39"/>
      <c r="H242" s="39"/>
      <c r="I242" s="181"/>
      <c r="J242" s="39"/>
      <c r="K242" s="39"/>
      <c r="L242" s="40"/>
      <c r="M242" s="182"/>
      <c r="N242" s="183"/>
      <c r="O242" s="73"/>
      <c r="P242" s="73"/>
      <c r="Q242" s="73"/>
      <c r="R242" s="73"/>
      <c r="S242" s="73"/>
      <c r="T242" s="74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20" t="s">
        <v>160</v>
      </c>
      <c r="AU242" s="20" t="s">
        <v>156</v>
      </c>
    </row>
    <row r="243" s="14" customFormat="1">
      <c r="A243" s="14"/>
      <c r="B243" s="193"/>
      <c r="C243" s="14"/>
      <c r="D243" s="179" t="s">
        <v>162</v>
      </c>
      <c r="E243" s="194" t="s">
        <v>3</v>
      </c>
      <c r="F243" s="195" t="s">
        <v>770</v>
      </c>
      <c r="G243" s="14"/>
      <c r="H243" s="196">
        <v>7.1399999999999997</v>
      </c>
      <c r="I243" s="197"/>
      <c r="J243" s="14"/>
      <c r="K243" s="14"/>
      <c r="L243" s="193"/>
      <c r="M243" s="198"/>
      <c r="N243" s="199"/>
      <c r="O243" s="199"/>
      <c r="P243" s="199"/>
      <c r="Q243" s="199"/>
      <c r="R243" s="199"/>
      <c r="S243" s="199"/>
      <c r="T243" s="20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94" t="s">
        <v>162</v>
      </c>
      <c r="AU243" s="194" t="s">
        <v>156</v>
      </c>
      <c r="AV243" s="14" t="s">
        <v>156</v>
      </c>
      <c r="AW243" s="14" t="s">
        <v>37</v>
      </c>
      <c r="AX243" s="14" t="s">
        <v>84</v>
      </c>
      <c r="AY243" s="194" t="s">
        <v>148</v>
      </c>
    </row>
    <row r="244" s="2" customFormat="1" ht="44.25" customHeight="1">
      <c r="A244" s="39"/>
      <c r="B244" s="165"/>
      <c r="C244" s="166" t="s">
        <v>15</v>
      </c>
      <c r="D244" s="166" t="s">
        <v>150</v>
      </c>
      <c r="E244" s="167" t="s">
        <v>771</v>
      </c>
      <c r="F244" s="168" t="s">
        <v>772</v>
      </c>
      <c r="G244" s="169" t="s">
        <v>276</v>
      </c>
      <c r="H244" s="170">
        <v>76.400000000000006</v>
      </c>
      <c r="I244" s="171"/>
      <c r="J244" s="172">
        <f>ROUND(I244*H244,2)</f>
        <v>0</v>
      </c>
      <c r="K244" s="168" t="s">
        <v>154</v>
      </c>
      <c r="L244" s="40"/>
      <c r="M244" s="173" t="s">
        <v>3</v>
      </c>
      <c r="N244" s="174" t="s">
        <v>48</v>
      </c>
      <c r="O244" s="73"/>
      <c r="P244" s="175">
        <f>O244*H244</f>
        <v>0</v>
      </c>
      <c r="Q244" s="175">
        <v>0.28714000000000001</v>
      </c>
      <c r="R244" s="175">
        <f>Q244*H244</f>
        <v>21.937496000000003</v>
      </c>
      <c r="S244" s="175">
        <v>0</v>
      </c>
      <c r="T244" s="176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177" t="s">
        <v>155</v>
      </c>
      <c r="AT244" s="177" t="s">
        <v>150</v>
      </c>
      <c r="AU244" s="177" t="s">
        <v>156</v>
      </c>
      <c r="AY244" s="20" t="s">
        <v>148</v>
      </c>
      <c r="BE244" s="178">
        <f>IF(N244="základní",J244,0)</f>
        <v>0</v>
      </c>
      <c r="BF244" s="178">
        <f>IF(N244="snížená",J244,0)</f>
        <v>0</v>
      </c>
      <c r="BG244" s="178">
        <f>IF(N244="zákl. přenesená",J244,0)</f>
        <v>0</v>
      </c>
      <c r="BH244" s="178">
        <f>IF(N244="sníž. přenesená",J244,0)</f>
        <v>0</v>
      </c>
      <c r="BI244" s="178">
        <f>IF(N244="nulová",J244,0)</f>
        <v>0</v>
      </c>
      <c r="BJ244" s="20" t="s">
        <v>156</v>
      </c>
      <c r="BK244" s="178">
        <f>ROUND(I244*H244,2)</f>
        <v>0</v>
      </c>
      <c r="BL244" s="20" t="s">
        <v>155</v>
      </c>
      <c r="BM244" s="177" t="s">
        <v>773</v>
      </c>
    </row>
    <row r="245" s="2" customFormat="1">
      <c r="A245" s="39"/>
      <c r="B245" s="40"/>
      <c r="C245" s="39"/>
      <c r="D245" s="179" t="s">
        <v>158</v>
      </c>
      <c r="E245" s="39"/>
      <c r="F245" s="180" t="s">
        <v>774</v>
      </c>
      <c r="G245" s="39"/>
      <c r="H245" s="39"/>
      <c r="I245" s="181"/>
      <c r="J245" s="39"/>
      <c r="K245" s="39"/>
      <c r="L245" s="40"/>
      <c r="M245" s="182"/>
      <c r="N245" s="183"/>
      <c r="O245" s="73"/>
      <c r="P245" s="73"/>
      <c r="Q245" s="73"/>
      <c r="R245" s="73"/>
      <c r="S245" s="73"/>
      <c r="T245" s="74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20" t="s">
        <v>158</v>
      </c>
      <c r="AU245" s="20" t="s">
        <v>156</v>
      </c>
    </row>
    <row r="246" s="2" customFormat="1">
      <c r="A246" s="39"/>
      <c r="B246" s="40"/>
      <c r="C246" s="39"/>
      <c r="D246" s="184" t="s">
        <v>160</v>
      </c>
      <c r="E246" s="39"/>
      <c r="F246" s="185" t="s">
        <v>775</v>
      </c>
      <c r="G246" s="39"/>
      <c r="H246" s="39"/>
      <c r="I246" s="181"/>
      <c r="J246" s="39"/>
      <c r="K246" s="39"/>
      <c r="L246" s="40"/>
      <c r="M246" s="182"/>
      <c r="N246" s="183"/>
      <c r="O246" s="73"/>
      <c r="P246" s="73"/>
      <c r="Q246" s="73"/>
      <c r="R246" s="73"/>
      <c r="S246" s="73"/>
      <c r="T246" s="74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20" t="s">
        <v>160</v>
      </c>
      <c r="AU246" s="20" t="s">
        <v>156</v>
      </c>
    </row>
    <row r="247" s="14" customFormat="1">
      <c r="A247" s="14"/>
      <c r="B247" s="193"/>
      <c r="C247" s="14"/>
      <c r="D247" s="179" t="s">
        <v>162</v>
      </c>
      <c r="E247" s="194" t="s">
        <v>3</v>
      </c>
      <c r="F247" s="195" t="s">
        <v>776</v>
      </c>
      <c r="G247" s="14"/>
      <c r="H247" s="196">
        <v>76.400000000000006</v>
      </c>
      <c r="I247" s="197"/>
      <c r="J247" s="14"/>
      <c r="K247" s="14"/>
      <c r="L247" s="193"/>
      <c r="M247" s="198"/>
      <c r="N247" s="199"/>
      <c r="O247" s="199"/>
      <c r="P247" s="199"/>
      <c r="Q247" s="199"/>
      <c r="R247" s="199"/>
      <c r="S247" s="199"/>
      <c r="T247" s="20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194" t="s">
        <v>162</v>
      </c>
      <c r="AU247" s="194" t="s">
        <v>156</v>
      </c>
      <c r="AV247" s="14" t="s">
        <v>156</v>
      </c>
      <c r="AW247" s="14" t="s">
        <v>37</v>
      </c>
      <c r="AX247" s="14" t="s">
        <v>84</v>
      </c>
      <c r="AY247" s="194" t="s">
        <v>148</v>
      </c>
    </row>
    <row r="248" s="2" customFormat="1" ht="24.15" customHeight="1">
      <c r="A248" s="39"/>
      <c r="B248" s="165"/>
      <c r="C248" s="166" t="s">
        <v>375</v>
      </c>
      <c r="D248" s="166" t="s">
        <v>150</v>
      </c>
      <c r="E248" s="167" t="s">
        <v>777</v>
      </c>
      <c r="F248" s="168" t="s">
        <v>778</v>
      </c>
      <c r="G248" s="169" t="s">
        <v>369</v>
      </c>
      <c r="H248" s="170">
        <v>4</v>
      </c>
      <c r="I248" s="171"/>
      <c r="J248" s="172">
        <f>ROUND(I248*H248,2)</f>
        <v>0</v>
      </c>
      <c r="K248" s="168" t="s">
        <v>154</v>
      </c>
      <c r="L248" s="40"/>
      <c r="M248" s="173" t="s">
        <v>3</v>
      </c>
      <c r="N248" s="174" t="s">
        <v>48</v>
      </c>
      <c r="O248" s="73"/>
      <c r="P248" s="175">
        <f>O248*H248</f>
        <v>0</v>
      </c>
      <c r="Q248" s="175">
        <v>0.058029999999999998</v>
      </c>
      <c r="R248" s="175">
        <f>Q248*H248</f>
        <v>0.23211999999999999</v>
      </c>
      <c r="S248" s="175">
        <v>0</v>
      </c>
      <c r="T248" s="17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177" t="s">
        <v>155</v>
      </c>
      <c r="AT248" s="177" t="s">
        <v>150</v>
      </c>
      <c r="AU248" s="177" t="s">
        <v>156</v>
      </c>
      <c r="AY248" s="20" t="s">
        <v>148</v>
      </c>
      <c r="BE248" s="178">
        <f>IF(N248="základní",J248,0)</f>
        <v>0</v>
      </c>
      <c r="BF248" s="178">
        <f>IF(N248="snížená",J248,0)</f>
        <v>0</v>
      </c>
      <c r="BG248" s="178">
        <f>IF(N248="zákl. přenesená",J248,0)</f>
        <v>0</v>
      </c>
      <c r="BH248" s="178">
        <f>IF(N248="sníž. přenesená",J248,0)</f>
        <v>0</v>
      </c>
      <c r="BI248" s="178">
        <f>IF(N248="nulová",J248,0)</f>
        <v>0</v>
      </c>
      <c r="BJ248" s="20" t="s">
        <v>156</v>
      </c>
      <c r="BK248" s="178">
        <f>ROUND(I248*H248,2)</f>
        <v>0</v>
      </c>
      <c r="BL248" s="20" t="s">
        <v>155</v>
      </c>
      <c r="BM248" s="177" t="s">
        <v>779</v>
      </c>
    </row>
    <row r="249" s="2" customFormat="1">
      <c r="A249" s="39"/>
      <c r="B249" s="40"/>
      <c r="C249" s="39"/>
      <c r="D249" s="179" t="s">
        <v>158</v>
      </c>
      <c r="E249" s="39"/>
      <c r="F249" s="180" t="s">
        <v>780</v>
      </c>
      <c r="G249" s="39"/>
      <c r="H249" s="39"/>
      <c r="I249" s="181"/>
      <c r="J249" s="39"/>
      <c r="K249" s="39"/>
      <c r="L249" s="40"/>
      <c r="M249" s="182"/>
      <c r="N249" s="183"/>
      <c r="O249" s="73"/>
      <c r="P249" s="73"/>
      <c r="Q249" s="73"/>
      <c r="R249" s="73"/>
      <c r="S249" s="73"/>
      <c r="T249" s="74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20" t="s">
        <v>158</v>
      </c>
      <c r="AU249" s="20" t="s">
        <v>156</v>
      </c>
    </row>
    <row r="250" s="2" customFormat="1">
      <c r="A250" s="39"/>
      <c r="B250" s="40"/>
      <c r="C250" s="39"/>
      <c r="D250" s="184" t="s">
        <v>160</v>
      </c>
      <c r="E250" s="39"/>
      <c r="F250" s="185" t="s">
        <v>781</v>
      </c>
      <c r="G250" s="39"/>
      <c r="H250" s="39"/>
      <c r="I250" s="181"/>
      <c r="J250" s="39"/>
      <c r="K250" s="39"/>
      <c r="L250" s="40"/>
      <c r="M250" s="182"/>
      <c r="N250" s="183"/>
      <c r="O250" s="73"/>
      <c r="P250" s="73"/>
      <c r="Q250" s="73"/>
      <c r="R250" s="73"/>
      <c r="S250" s="73"/>
      <c r="T250" s="74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20" t="s">
        <v>160</v>
      </c>
      <c r="AU250" s="20" t="s">
        <v>156</v>
      </c>
    </row>
    <row r="251" s="2" customFormat="1" ht="33" customHeight="1">
      <c r="A251" s="39"/>
      <c r="B251" s="165"/>
      <c r="C251" s="166" t="s">
        <v>382</v>
      </c>
      <c r="D251" s="166" t="s">
        <v>150</v>
      </c>
      <c r="E251" s="167" t="s">
        <v>782</v>
      </c>
      <c r="F251" s="168" t="s">
        <v>783</v>
      </c>
      <c r="G251" s="169" t="s">
        <v>369</v>
      </c>
      <c r="H251" s="170">
        <v>4</v>
      </c>
      <c r="I251" s="171"/>
      <c r="J251" s="172">
        <f>ROUND(I251*H251,2)</f>
        <v>0</v>
      </c>
      <c r="K251" s="168" t="s">
        <v>154</v>
      </c>
      <c r="L251" s="40"/>
      <c r="M251" s="173" t="s">
        <v>3</v>
      </c>
      <c r="N251" s="174" t="s">
        <v>48</v>
      </c>
      <c r="O251" s="73"/>
      <c r="P251" s="175">
        <f>O251*H251</f>
        <v>0</v>
      </c>
      <c r="Q251" s="175">
        <v>0.018180000000000002</v>
      </c>
      <c r="R251" s="175">
        <f>Q251*H251</f>
        <v>0.072720000000000007</v>
      </c>
      <c r="S251" s="175">
        <v>0</v>
      </c>
      <c r="T251" s="17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177" t="s">
        <v>155</v>
      </c>
      <c r="AT251" s="177" t="s">
        <v>150</v>
      </c>
      <c r="AU251" s="177" t="s">
        <v>156</v>
      </c>
      <c r="AY251" s="20" t="s">
        <v>148</v>
      </c>
      <c r="BE251" s="178">
        <f>IF(N251="základní",J251,0)</f>
        <v>0</v>
      </c>
      <c r="BF251" s="178">
        <f>IF(N251="snížená",J251,0)</f>
        <v>0</v>
      </c>
      <c r="BG251" s="178">
        <f>IF(N251="zákl. přenesená",J251,0)</f>
        <v>0</v>
      </c>
      <c r="BH251" s="178">
        <f>IF(N251="sníž. přenesená",J251,0)</f>
        <v>0</v>
      </c>
      <c r="BI251" s="178">
        <f>IF(N251="nulová",J251,0)</f>
        <v>0</v>
      </c>
      <c r="BJ251" s="20" t="s">
        <v>156</v>
      </c>
      <c r="BK251" s="178">
        <f>ROUND(I251*H251,2)</f>
        <v>0</v>
      </c>
      <c r="BL251" s="20" t="s">
        <v>155</v>
      </c>
      <c r="BM251" s="177" t="s">
        <v>784</v>
      </c>
    </row>
    <row r="252" s="2" customFormat="1">
      <c r="A252" s="39"/>
      <c r="B252" s="40"/>
      <c r="C252" s="39"/>
      <c r="D252" s="179" t="s">
        <v>158</v>
      </c>
      <c r="E252" s="39"/>
      <c r="F252" s="180" t="s">
        <v>785</v>
      </c>
      <c r="G252" s="39"/>
      <c r="H252" s="39"/>
      <c r="I252" s="181"/>
      <c r="J252" s="39"/>
      <c r="K252" s="39"/>
      <c r="L252" s="40"/>
      <c r="M252" s="182"/>
      <c r="N252" s="183"/>
      <c r="O252" s="73"/>
      <c r="P252" s="73"/>
      <c r="Q252" s="73"/>
      <c r="R252" s="73"/>
      <c r="S252" s="73"/>
      <c r="T252" s="74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20" t="s">
        <v>158</v>
      </c>
      <c r="AU252" s="20" t="s">
        <v>156</v>
      </c>
    </row>
    <row r="253" s="2" customFormat="1">
      <c r="A253" s="39"/>
      <c r="B253" s="40"/>
      <c r="C253" s="39"/>
      <c r="D253" s="184" t="s">
        <v>160</v>
      </c>
      <c r="E253" s="39"/>
      <c r="F253" s="185" t="s">
        <v>786</v>
      </c>
      <c r="G253" s="39"/>
      <c r="H253" s="39"/>
      <c r="I253" s="181"/>
      <c r="J253" s="39"/>
      <c r="K253" s="39"/>
      <c r="L253" s="40"/>
      <c r="M253" s="182"/>
      <c r="N253" s="183"/>
      <c r="O253" s="73"/>
      <c r="P253" s="73"/>
      <c r="Q253" s="73"/>
      <c r="R253" s="73"/>
      <c r="S253" s="73"/>
      <c r="T253" s="74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20" t="s">
        <v>160</v>
      </c>
      <c r="AU253" s="20" t="s">
        <v>156</v>
      </c>
    </row>
    <row r="254" s="2" customFormat="1" ht="24.15" customHeight="1">
      <c r="A254" s="39"/>
      <c r="B254" s="165"/>
      <c r="C254" s="166" t="s">
        <v>388</v>
      </c>
      <c r="D254" s="166" t="s">
        <v>150</v>
      </c>
      <c r="E254" s="167" t="s">
        <v>787</v>
      </c>
      <c r="F254" s="168" t="s">
        <v>788</v>
      </c>
      <c r="G254" s="169" t="s">
        <v>369</v>
      </c>
      <c r="H254" s="170">
        <v>4</v>
      </c>
      <c r="I254" s="171"/>
      <c r="J254" s="172">
        <f>ROUND(I254*H254,2)</f>
        <v>0</v>
      </c>
      <c r="K254" s="168" t="s">
        <v>154</v>
      </c>
      <c r="L254" s="40"/>
      <c r="M254" s="173" t="s">
        <v>3</v>
      </c>
      <c r="N254" s="174" t="s">
        <v>48</v>
      </c>
      <c r="O254" s="73"/>
      <c r="P254" s="175">
        <f>O254*H254</f>
        <v>0</v>
      </c>
      <c r="Q254" s="175">
        <v>0.0020300000000000001</v>
      </c>
      <c r="R254" s="175">
        <f>Q254*H254</f>
        <v>0.0081200000000000005</v>
      </c>
      <c r="S254" s="175">
        <v>0</v>
      </c>
      <c r="T254" s="176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177" t="s">
        <v>155</v>
      </c>
      <c r="AT254" s="177" t="s">
        <v>150</v>
      </c>
      <c r="AU254" s="177" t="s">
        <v>156</v>
      </c>
      <c r="AY254" s="20" t="s">
        <v>148</v>
      </c>
      <c r="BE254" s="178">
        <f>IF(N254="základní",J254,0)</f>
        <v>0</v>
      </c>
      <c r="BF254" s="178">
        <f>IF(N254="snížená",J254,0)</f>
        <v>0</v>
      </c>
      <c r="BG254" s="178">
        <f>IF(N254="zákl. přenesená",J254,0)</f>
        <v>0</v>
      </c>
      <c r="BH254" s="178">
        <f>IF(N254="sníž. přenesená",J254,0)</f>
        <v>0</v>
      </c>
      <c r="BI254" s="178">
        <f>IF(N254="nulová",J254,0)</f>
        <v>0</v>
      </c>
      <c r="BJ254" s="20" t="s">
        <v>156</v>
      </c>
      <c r="BK254" s="178">
        <f>ROUND(I254*H254,2)</f>
        <v>0</v>
      </c>
      <c r="BL254" s="20" t="s">
        <v>155</v>
      </c>
      <c r="BM254" s="177" t="s">
        <v>789</v>
      </c>
    </row>
    <row r="255" s="2" customFormat="1">
      <c r="A255" s="39"/>
      <c r="B255" s="40"/>
      <c r="C255" s="39"/>
      <c r="D255" s="179" t="s">
        <v>158</v>
      </c>
      <c r="E255" s="39"/>
      <c r="F255" s="180" t="s">
        <v>790</v>
      </c>
      <c r="G255" s="39"/>
      <c r="H255" s="39"/>
      <c r="I255" s="181"/>
      <c r="J255" s="39"/>
      <c r="K255" s="39"/>
      <c r="L255" s="40"/>
      <c r="M255" s="182"/>
      <c r="N255" s="183"/>
      <c r="O255" s="73"/>
      <c r="P255" s="73"/>
      <c r="Q255" s="73"/>
      <c r="R255" s="73"/>
      <c r="S255" s="73"/>
      <c r="T255" s="74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20" t="s">
        <v>158</v>
      </c>
      <c r="AU255" s="20" t="s">
        <v>156</v>
      </c>
    </row>
    <row r="256" s="2" customFormat="1">
      <c r="A256" s="39"/>
      <c r="B256" s="40"/>
      <c r="C256" s="39"/>
      <c r="D256" s="184" t="s">
        <v>160</v>
      </c>
      <c r="E256" s="39"/>
      <c r="F256" s="185" t="s">
        <v>791</v>
      </c>
      <c r="G256" s="39"/>
      <c r="H256" s="39"/>
      <c r="I256" s="181"/>
      <c r="J256" s="39"/>
      <c r="K256" s="39"/>
      <c r="L256" s="40"/>
      <c r="M256" s="182"/>
      <c r="N256" s="183"/>
      <c r="O256" s="73"/>
      <c r="P256" s="73"/>
      <c r="Q256" s="73"/>
      <c r="R256" s="73"/>
      <c r="S256" s="73"/>
      <c r="T256" s="74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20" t="s">
        <v>160</v>
      </c>
      <c r="AU256" s="20" t="s">
        <v>156</v>
      </c>
    </row>
    <row r="257" s="2" customFormat="1" ht="24.15" customHeight="1">
      <c r="A257" s="39"/>
      <c r="B257" s="165"/>
      <c r="C257" s="166" t="s">
        <v>393</v>
      </c>
      <c r="D257" s="166" t="s">
        <v>150</v>
      </c>
      <c r="E257" s="167" t="s">
        <v>792</v>
      </c>
      <c r="F257" s="168" t="s">
        <v>793</v>
      </c>
      <c r="G257" s="169" t="s">
        <v>276</v>
      </c>
      <c r="H257" s="170">
        <v>76.400000000000006</v>
      </c>
      <c r="I257" s="171"/>
      <c r="J257" s="172">
        <f>ROUND(I257*H257,2)</f>
        <v>0</v>
      </c>
      <c r="K257" s="168" t="s">
        <v>154</v>
      </c>
      <c r="L257" s="40"/>
      <c r="M257" s="173" t="s">
        <v>3</v>
      </c>
      <c r="N257" s="174" t="s">
        <v>48</v>
      </c>
      <c r="O257" s="73"/>
      <c r="P257" s="175">
        <f>O257*H257</f>
        <v>0</v>
      </c>
      <c r="Q257" s="175">
        <v>2.0000000000000002E-05</v>
      </c>
      <c r="R257" s="175">
        <f>Q257*H257</f>
        <v>0.0015280000000000003</v>
      </c>
      <c r="S257" s="175">
        <v>0</v>
      </c>
      <c r="T257" s="176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177" t="s">
        <v>155</v>
      </c>
      <c r="AT257" s="177" t="s">
        <v>150</v>
      </c>
      <c r="AU257" s="177" t="s">
        <v>156</v>
      </c>
      <c r="AY257" s="20" t="s">
        <v>148</v>
      </c>
      <c r="BE257" s="178">
        <f>IF(N257="základní",J257,0)</f>
        <v>0</v>
      </c>
      <c r="BF257" s="178">
        <f>IF(N257="snížená",J257,0)</f>
        <v>0</v>
      </c>
      <c r="BG257" s="178">
        <f>IF(N257="zákl. přenesená",J257,0)</f>
        <v>0</v>
      </c>
      <c r="BH257" s="178">
        <f>IF(N257="sníž. přenesená",J257,0)</f>
        <v>0</v>
      </c>
      <c r="BI257" s="178">
        <f>IF(N257="nulová",J257,0)</f>
        <v>0</v>
      </c>
      <c r="BJ257" s="20" t="s">
        <v>156</v>
      </c>
      <c r="BK257" s="178">
        <f>ROUND(I257*H257,2)</f>
        <v>0</v>
      </c>
      <c r="BL257" s="20" t="s">
        <v>155</v>
      </c>
      <c r="BM257" s="177" t="s">
        <v>794</v>
      </c>
    </row>
    <row r="258" s="2" customFormat="1">
      <c r="A258" s="39"/>
      <c r="B258" s="40"/>
      <c r="C258" s="39"/>
      <c r="D258" s="179" t="s">
        <v>158</v>
      </c>
      <c r="E258" s="39"/>
      <c r="F258" s="180" t="s">
        <v>795</v>
      </c>
      <c r="G258" s="39"/>
      <c r="H258" s="39"/>
      <c r="I258" s="181"/>
      <c r="J258" s="39"/>
      <c r="K258" s="39"/>
      <c r="L258" s="40"/>
      <c r="M258" s="182"/>
      <c r="N258" s="183"/>
      <c r="O258" s="73"/>
      <c r="P258" s="73"/>
      <c r="Q258" s="73"/>
      <c r="R258" s="73"/>
      <c r="S258" s="73"/>
      <c r="T258" s="74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20" t="s">
        <v>158</v>
      </c>
      <c r="AU258" s="20" t="s">
        <v>156</v>
      </c>
    </row>
    <row r="259" s="2" customFormat="1">
      <c r="A259" s="39"/>
      <c r="B259" s="40"/>
      <c r="C259" s="39"/>
      <c r="D259" s="184" t="s">
        <v>160</v>
      </c>
      <c r="E259" s="39"/>
      <c r="F259" s="185" t="s">
        <v>796</v>
      </c>
      <c r="G259" s="39"/>
      <c r="H259" s="39"/>
      <c r="I259" s="181"/>
      <c r="J259" s="39"/>
      <c r="K259" s="39"/>
      <c r="L259" s="40"/>
      <c r="M259" s="182"/>
      <c r="N259" s="183"/>
      <c r="O259" s="73"/>
      <c r="P259" s="73"/>
      <c r="Q259" s="73"/>
      <c r="R259" s="73"/>
      <c r="S259" s="73"/>
      <c r="T259" s="74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20" t="s">
        <v>160</v>
      </c>
      <c r="AU259" s="20" t="s">
        <v>156</v>
      </c>
    </row>
    <row r="260" s="14" customFormat="1">
      <c r="A260" s="14"/>
      <c r="B260" s="193"/>
      <c r="C260" s="14"/>
      <c r="D260" s="179" t="s">
        <v>162</v>
      </c>
      <c r="E260" s="194" t="s">
        <v>3</v>
      </c>
      <c r="F260" s="195" t="s">
        <v>797</v>
      </c>
      <c r="G260" s="14"/>
      <c r="H260" s="196">
        <v>76.400000000000006</v>
      </c>
      <c r="I260" s="197"/>
      <c r="J260" s="14"/>
      <c r="K260" s="14"/>
      <c r="L260" s="193"/>
      <c r="M260" s="198"/>
      <c r="N260" s="199"/>
      <c r="O260" s="199"/>
      <c r="P260" s="199"/>
      <c r="Q260" s="199"/>
      <c r="R260" s="199"/>
      <c r="S260" s="199"/>
      <c r="T260" s="20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194" t="s">
        <v>162</v>
      </c>
      <c r="AU260" s="194" t="s">
        <v>156</v>
      </c>
      <c r="AV260" s="14" t="s">
        <v>156</v>
      </c>
      <c r="AW260" s="14" t="s">
        <v>37</v>
      </c>
      <c r="AX260" s="14" t="s">
        <v>84</v>
      </c>
      <c r="AY260" s="194" t="s">
        <v>148</v>
      </c>
    </row>
    <row r="261" s="2" customFormat="1" ht="24.15" customHeight="1">
      <c r="A261" s="39"/>
      <c r="B261" s="165"/>
      <c r="C261" s="212" t="s">
        <v>399</v>
      </c>
      <c r="D261" s="212" t="s">
        <v>658</v>
      </c>
      <c r="E261" s="213" t="s">
        <v>798</v>
      </c>
      <c r="F261" s="214" t="s">
        <v>799</v>
      </c>
      <c r="G261" s="215" t="s">
        <v>153</v>
      </c>
      <c r="H261" s="216">
        <v>38.200000000000003</v>
      </c>
      <c r="I261" s="217"/>
      <c r="J261" s="218">
        <f>ROUND(I261*H261,2)</f>
        <v>0</v>
      </c>
      <c r="K261" s="214" t="s">
        <v>154</v>
      </c>
      <c r="L261" s="219"/>
      <c r="M261" s="220" t="s">
        <v>3</v>
      </c>
      <c r="N261" s="221" t="s">
        <v>48</v>
      </c>
      <c r="O261" s="73"/>
      <c r="P261" s="175">
        <f>O261*H261</f>
        <v>0</v>
      </c>
      <c r="Q261" s="175">
        <v>0.00029999999999999997</v>
      </c>
      <c r="R261" s="175">
        <f>Q261*H261</f>
        <v>0.01146</v>
      </c>
      <c r="S261" s="175">
        <v>0</v>
      </c>
      <c r="T261" s="176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177" t="s">
        <v>214</v>
      </c>
      <c r="AT261" s="177" t="s">
        <v>658</v>
      </c>
      <c r="AU261" s="177" t="s">
        <v>156</v>
      </c>
      <c r="AY261" s="20" t="s">
        <v>148</v>
      </c>
      <c r="BE261" s="178">
        <f>IF(N261="základní",J261,0)</f>
        <v>0</v>
      </c>
      <c r="BF261" s="178">
        <f>IF(N261="snížená",J261,0)</f>
        <v>0</v>
      </c>
      <c r="BG261" s="178">
        <f>IF(N261="zákl. přenesená",J261,0)</f>
        <v>0</v>
      </c>
      <c r="BH261" s="178">
        <f>IF(N261="sníž. přenesená",J261,0)</f>
        <v>0</v>
      </c>
      <c r="BI261" s="178">
        <f>IF(N261="nulová",J261,0)</f>
        <v>0</v>
      </c>
      <c r="BJ261" s="20" t="s">
        <v>156</v>
      </c>
      <c r="BK261" s="178">
        <f>ROUND(I261*H261,2)</f>
        <v>0</v>
      </c>
      <c r="BL261" s="20" t="s">
        <v>155</v>
      </c>
      <c r="BM261" s="177" t="s">
        <v>800</v>
      </c>
    </row>
    <row r="262" s="2" customFormat="1">
      <c r="A262" s="39"/>
      <c r="B262" s="40"/>
      <c r="C262" s="39"/>
      <c r="D262" s="179" t="s">
        <v>158</v>
      </c>
      <c r="E262" s="39"/>
      <c r="F262" s="180" t="s">
        <v>799</v>
      </c>
      <c r="G262" s="39"/>
      <c r="H262" s="39"/>
      <c r="I262" s="181"/>
      <c r="J262" s="39"/>
      <c r="K262" s="39"/>
      <c r="L262" s="40"/>
      <c r="M262" s="182"/>
      <c r="N262" s="183"/>
      <c r="O262" s="73"/>
      <c r="P262" s="73"/>
      <c r="Q262" s="73"/>
      <c r="R262" s="73"/>
      <c r="S262" s="73"/>
      <c r="T262" s="74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20" t="s">
        <v>158</v>
      </c>
      <c r="AU262" s="20" t="s">
        <v>156</v>
      </c>
    </row>
    <row r="263" s="14" customFormat="1">
      <c r="A263" s="14"/>
      <c r="B263" s="193"/>
      <c r="C263" s="14"/>
      <c r="D263" s="179" t="s">
        <v>162</v>
      </c>
      <c r="E263" s="194" t="s">
        <v>3</v>
      </c>
      <c r="F263" s="195" t="s">
        <v>801</v>
      </c>
      <c r="G263" s="14"/>
      <c r="H263" s="196">
        <v>38.200000000000003</v>
      </c>
      <c r="I263" s="197"/>
      <c r="J263" s="14"/>
      <c r="K263" s="14"/>
      <c r="L263" s="193"/>
      <c r="M263" s="198"/>
      <c r="N263" s="199"/>
      <c r="O263" s="199"/>
      <c r="P263" s="199"/>
      <c r="Q263" s="199"/>
      <c r="R263" s="199"/>
      <c r="S263" s="199"/>
      <c r="T263" s="20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94" t="s">
        <v>162</v>
      </c>
      <c r="AU263" s="194" t="s">
        <v>156</v>
      </c>
      <c r="AV263" s="14" t="s">
        <v>156</v>
      </c>
      <c r="AW263" s="14" t="s">
        <v>37</v>
      </c>
      <c r="AX263" s="14" t="s">
        <v>84</v>
      </c>
      <c r="AY263" s="194" t="s">
        <v>148</v>
      </c>
    </row>
    <row r="264" s="12" customFormat="1" ht="22.8" customHeight="1">
      <c r="A264" s="12"/>
      <c r="B264" s="152"/>
      <c r="C264" s="12"/>
      <c r="D264" s="153" t="s">
        <v>75</v>
      </c>
      <c r="E264" s="163" t="s">
        <v>170</v>
      </c>
      <c r="F264" s="163" t="s">
        <v>171</v>
      </c>
      <c r="G264" s="12"/>
      <c r="H264" s="12"/>
      <c r="I264" s="155"/>
      <c r="J264" s="164">
        <f>BK264</f>
        <v>0</v>
      </c>
      <c r="K264" s="12"/>
      <c r="L264" s="152"/>
      <c r="M264" s="157"/>
      <c r="N264" s="158"/>
      <c r="O264" s="158"/>
      <c r="P264" s="159">
        <f>SUM(P265:P269)</f>
        <v>0</v>
      </c>
      <c r="Q264" s="158"/>
      <c r="R264" s="159">
        <f>SUM(R265:R269)</f>
        <v>0.0056872000000000008</v>
      </c>
      <c r="S264" s="158"/>
      <c r="T264" s="160">
        <f>SUM(T265:T269)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53" t="s">
        <v>84</v>
      </c>
      <c r="AT264" s="161" t="s">
        <v>75</v>
      </c>
      <c r="AU264" s="161" t="s">
        <v>84</v>
      </c>
      <c r="AY264" s="153" t="s">
        <v>148</v>
      </c>
      <c r="BK264" s="162">
        <f>SUM(BK265:BK269)</f>
        <v>0</v>
      </c>
    </row>
    <row r="265" s="2" customFormat="1" ht="24.15" customHeight="1">
      <c r="A265" s="39"/>
      <c r="B265" s="165"/>
      <c r="C265" s="166" t="s">
        <v>405</v>
      </c>
      <c r="D265" s="166" t="s">
        <v>150</v>
      </c>
      <c r="E265" s="167" t="s">
        <v>802</v>
      </c>
      <c r="F265" s="168" t="s">
        <v>803</v>
      </c>
      <c r="G265" s="169" t="s">
        <v>153</v>
      </c>
      <c r="H265" s="170">
        <v>142.18000000000001</v>
      </c>
      <c r="I265" s="171"/>
      <c r="J265" s="172">
        <f>ROUND(I265*H265,2)</f>
        <v>0</v>
      </c>
      <c r="K265" s="168" t="s">
        <v>154</v>
      </c>
      <c r="L265" s="40"/>
      <c r="M265" s="173" t="s">
        <v>3</v>
      </c>
      <c r="N265" s="174" t="s">
        <v>48</v>
      </c>
      <c r="O265" s="73"/>
      <c r="P265" s="175">
        <f>O265*H265</f>
        <v>0</v>
      </c>
      <c r="Q265" s="175">
        <v>4.0000000000000003E-05</v>
      </c>
      <c r="R265" s="175">
        <f>Q265*H265</f>
        <v>0.0056872000000000008</v>
      </c>
      <c r="S265" s="175">
        <v>0</v>
      </c>
      <c r="T265" s="176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177" t="s">
        <v>155</v>
      </c>
      <c r="AT265" s="177" t="s">
        <v>150</v>
      </c>
      <c r="AU265" s="177" t="s">
        <v>156</v>
      </c>
      <c r="AY265" s="20" t="s">
        <v>148</v>
      </c>
      <c r="BE265" s="178">
        <f>IF(N265="základní",J265,0)</f>
        <v>0</v>
      </c>
      <c r="BF265" s="178">
        <f>IF(N265="snížená",J265,0)</f>
        <v>0</v>
      </c>
      <c r="BG265" s="178">
        <f>IF(N265="zákl. přenesená",J265,0)</f>
        <v>0</v>
      </c>
      <c r="BH265" s="178">
        <f>IF(N265="sníž. přenesená",J265,0)</f>
        <v>0</v>
      </c>
      <c r="BI265" s="178">
        <f>IF(N265="nulová",J265,0)</f>
        <v>0</v>
      </c>
      <c r="BJ265" s="20" t="s">
        <v>156</v>
      </c>
      <c r="BK265" s="178">
        <f>ROUND(I265*H265,2)</f>
        <v>0</v>
      </c>
      <c r="BL265" s="20" t="s">
        <v>155</v>
      </c>
      <c r="BM265" s="177" t="s">
        <v>804</v>
      </c>
    </row>
    <row r="266" s="2" customFormat="1">
      <c r="A266" s="39"/>
      <c r="B266" s="40"/>
      <c r="C266" s="39"/>
      <c r="D266" s="179" t="s">
        <v>158</v>
      </c>
      <c r="E266" s="39"/>
      <c r="F266" s="180" t="s">
        <v>805</v>
      </c>
      <c r="G266" s="39"/>
      <c r="H266" s="39"/>
      <c r="I266" s="181"/>
      <c r="J266" s="39"/>
      <c r="K266" s="39"/>
      <c r="L266" s="40"/>
      <c r="M266" s="182"/>
      <c r="N266" s="183"/>
      <c r="O266" s="73"/>
      <c r="P266" s="73"/>
      <c r="Q266" s="73"/>
      <c r="R266" s="73"/>
      <c r="S266" s="73"/>
      <c r="T266" s="74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20" t="s">
        <v>158</v>
      </c>
      <c r="AU266" s="20" t="s">
        <v>156</v>
      </c>
    </row>
    <row r="267" s="2" customFormat="1">
      <c r="A267" s="39"/>
      <c r="B267" s="40"/>
      <c r="C267" s="39"/>
      <c r="D267" s="184" t="s">
        <v>160</v>
      </c>
      <c r="E267" s="39"/>
      <c r="F267" s="185" t="s">
        <v>806</v>
      </c>
      <c r="G267" s="39"/>
      <c r="H267" s="39"/>
      <c r="I267" s="181"/>
      <c r="J267" s="39"/>
      <c r="K267" s="39"/>
      <c r="L267" s="40"/>
      <c r="M267" s="182"/>
      <c r="N267" s="183"/>
      <c r="O267" s="73"/>
      <c r="P267" s="73"/>
      <c r="Q267" s="73"/>
      <c r="R267" s="73"/>
      <c r="S267" s="73"/>
      <c r="T267" s="74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20" t="s">
        <v>160</v>
      </c>
      <c r="AU267" s="20" t="s">
        <v>156</v>
      </c>
    </row>
    <row r="268" s="13" customFormat="1">
      <c r="A268" s="13"/>
      <c r="B268" s="186"/>
      <c r="C268" s="13"/>
      <c r="D268" s="179" t="s">
        <v>162</v>
      </c>
      <c r="E268" s="187" t="s">
        <v>3</v>
      </c>
      <c r="F268" s="188" t="s">
        <v>807</v>
      </c>
      <c r="G268" s="13"/>
      <c r="H268" s="187" t="s">
        <v>3</v>
      </c>
      <c r="I268" s="189"/>
      <c r="J268" s="13"/>
      <c r="K268" s="13"/>
      <c r="L268" s="186"/>
      <c r="M268" s="190"/>
      <c r="N268" s="191"/>
      <c r="O268" s="191"/>
      <c r="P268" s="191"/>
      <c r="Q268" s="191"/>
      <c r="R268" s="191"/>
      <c r="S268" s="191"/>
      <c r="T268" s="19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7" t="s">
        <v>162</v>
      </c>
      <c r="AU268" s="187" t="s">
        <v>156</v>
      </c>
      <c r="AV268" s="13" t="s">
        <v>84</v>
      </c>
      <c r="AW268" s="13" t="s">
        <v>37</v>
      </c>
      <c r="AX268" s="13" t="s">
        <v>76</v>
      </c>
      <c r="AY268" s="187" t="s">
        <v>148</v>
      </c>
    </row>
    <row r="269" s="14" customFormat="1">
      <c r="A269" s="14"/>
      <c r="B269" s="193"/>
      <c r="C269" s="14"/>
      <c r="D269" s="179" t="s">
        <v>162</v>
      </c>
      <c r="E269" s="194" t="s">
        <v>3</v>
      </c>
      <c r="F269" s="195" t="s">
        <v>808</v>
      </c>
      <c r="G269" s="14"/>
      <c r="H269" s="196">
        <v>142.18000000000001</v>
      </c>
      <c r="I269" s="197"/>
      <c r="J269" s="14"/>
      <c r="K269" s="14"/>
      <c r="L269" s="193"/>
      <c r="M269" s="198"/>
      <c r="N269" s="199"/>
      <c r="O269" s="199"/>
      <c r="P269" s="199"/>
      <c r="Q269" s="199"/>
      <c r="R269" s="199"/>
      <c r="S269" s="199"/>
      <c r="T269" s="20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194" t="s">
        <v>162</v>
      </c>
      <c r="AU269" s="194" t="s">
        <v>156</v>
      </c>
      <c r="AV269" s="14" t="s">
        <v>156</v>
      </c>
      <c r="AW269" s="14" t="s">
        <v>37</v>
      </c>
      <c r="AX269" s="14" t="s">
        <v>84</v>
      </c>
      <c r="AY269" s="194" t="s">
        <v>148</v>
      </c>
    </row>
    <row r="270" s="12" customFormat="1" ht="22.8" customHeight="1">
      <c r="A270" s="12"/>
      <c r="B270" s="152"/>
      <c r="C270" s="12"/>
      <c r="D270" s="153" t="s">
        <v>75</v>
      </c>
      <c r="E270" s="163" t="s">
        <v>809</v>
      </c>
      <c r="F270" s="163" t="s">
        <v>810</v>
      </c>
      <c r="G270" s="12"/>
      <c r="H270" s="12"/>
      <c r="I270" s="155"/>
      <c r="J270" s="164">
        <f>BK270</f>
        <v>0</v>
      </c>
      <c r="K270" s="12"/>
      <c r="L270" s="152"/>
      <c r="M270" s="157"/>
      <c r="N270" s="158"/>
      <c r="O270" s="158"/>
      <c r="P270" s="159">
        <f>SUM(P271:P273)</f>
        <v>0</v>
      </c>
      <c r="Q270" s="158"/>
      <c r="R270" s="159">
        <f>SUM(R271:R273)</f>
        <v>0</v>
      </c>
      <c r="S270" s="158"/>
      <c r="T270" s="160">
        <f>SUM(T271:T273)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53" t="s">
        <v>84</v>
      </c>
      <c r="AT270" s="161" t="s">
        <v>75</v>
      </c>
      <c r="AU270" s="161" t="s">
        <v>84</v>
      </c>
      <c r="AY270" s="153" t="s">
        <v>148</v>
      </c>
      <c r="BK270" s="162">
        <f>SUM(BK271:BK273)</f>
        <v>0</v>
      </c>
    </row>
    <row r="271" s="2" customFormat="1" ht="21.75" customHeight="1">
      <c r="A271" s="39"/>
      <c r="B271" s="165"/>
      <c r="C271" s="166" t="s">
        <v>413</v>
      </c>
      <c r="D271" s="166" t="s">
        <v>150</v>
      </c>
      <c r="E271" s="167" t="s">
        <v>811</v>
      </c>
      <c r="F271" s="168" t="s">
        <v>812</v>
      </c>
      <c r="G271" s="169" t="s">
        <v>340</v>
      </c>
      <c r="H271" s="170">
        <v>59.249000000000002</v>
      </c>
      <c r="I271" s="171"/>
      <c r="J271" s="172">
        <f>ROUND(I271*H271,2)</f>
        <v>0</v>
      </c>
      <c r="K271" s="168" t="s">
        <v>154</v>
      </c>
      <c r="L271" s="40"/>
      <c r="M271" s="173" t="s">
        <v>3</v>
      </c>
      <c r="N271" s="174" t="s">
        <v>48</v>
      </c>
      <c r="O271" s="73"/>
      <c r="P271" s="175">
        <f>O271*H271</f>
        <v>0</v>
      </c>
      <c r="Q271" s="175">
        <v>0</v>
      </c>
      <c r="R271" s="175">
        <f>Q271*H271</f>
        <v>0</v>
      </c>
      <c r="S271" s="175">
        <v>0</v>
      </c>
      <c r="T271" s="176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177" t="s">
        <v>155</v>
      </c>
      <c r="AT271" s="177" t="s">
        <v>150</v>
      </c>
      <c r="AU271" s="177" t="s">
        <v>156</v>
      </c>
      <c r="AY271" s="20" t="s">
        <v>148</v>
      </c>
      <c r="BE271" s="178">
        <f>IF(N271="základní",J271,0)</f>
        <v>0</v>
      </c>
      <c r="BF271" s="178">
        <f>IF(N271="snížená",J271,0)</f>
        <v>0</v>
      </c>
      <c r="BG271" s="178">
        <f>IF(N271="zákl. přenesená",J271,0)</f>
        <v>0</v>
      </c>
      <c r="BH271" s="178">
        <f>IF(N271="sníž. přenesená",J271,0)</f>
        <v>0</v>
      </c>
      <c r="BI271" s="178">
        <f>IF(N271="nulová",J271,0)</f>
        <v>0</v>
      </c>
      <c r="BJ271" s="20" t="s">
        <v>156</v>
      </c>
      <c r="BK271" s="178">
        <f>ROUND(I271*H271,2)</f>
        <v>0</v>
      </c>
      <c r="BL271" s="20" t="s">
        <v>155</v>
      </c>
      <c r="BM271" s="177" t="s">
        <v>813</v>
      </c>
    </row>
    <row r="272" s="2" customFormat="1">
      <c r="A272" s="39"/>
      <c r="B272" s="40"/>
      <c r="C272" s="39"/>
      <c r="D272" s="179" t="s">
        <v>158</v>
      </c>
      <c r="E272" s="39"/>
      <c r="F272" s="180" t="s">
        <v>814</v>
      </c>
      <c r="G272" s="39"/>
      <c r="H272" s="39"/>
      <c r="I272" s="181"/>
      <c r="J272" s="39"/>
      <c r="K272" s="39"/>
      <c r="L272" s="40"/>
      <c r="M272" s="182"/>
      <c r="N272" s="183"/>
      <c r="O272" s="73"/>
      <c r="P272" s="73"/>
      <c r="Q272" s="73"/>
      <c r="R272" s="73"/>
      <c r="S272" s="73"/>
      <c r="T272" s="74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20" t="s">
        <v>158</v>
      </c>
      <c r="AU272" s="20" t="s">
        <v>156</v>
      </c>
    </row>
    <row r="273" s="2" customFormat="1">
      <c r="A273" s="39"/>
      <c r="B273" s="40"/>
      <c r="C273" s="39"/>
      <c r="D273" s="184" t="s">
        <v>160</v>
      </c>
      <c r="E273" s="39"/>
      <c r="F273" s="185" t="s">
        <v>815</v>
      </c>
      <c r="G273" s="39"/>
      <c r="H273" s="39"/>
      <c r="I273" s="181"/>
      <c r="J273" s="39"/>
      <c r="K273" s="39"/>
      <c r="L273" s="40"/>
      <c r="M273" s="182"/>
      <c r="N273" s="183"/>
      <c r="O273" s="73"/>
      <c r="P273" s="73"/>
      <c r="Q273" s="73"/>
      <c r="R273" s="73"/>
      <c r="S273" s="73"/>
      <c r="T273" s="74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20" t="s">
        <v>160</v>
      </c>
      <c r="AU273" s="20" t="s">
        <v>156</v>
      </c>
    </row>
    <row r="274" s="12" customFormat="1" ht="25.92" customHeight="1">
      <c r="A274" s="12"/>
      <c r="B274" s="152"/>
      <c r="C274" s="12"/>
      <c r="D274" s="153" t="s">
        <v>75</v>
      </c>
      <c r="E274" s="154" t="s">
        <v>363</v>
      </c>
      <c r="F274" s="154" t="s">
        <v>364</v>
      </c>
      <c r="G274" s="12"/>
      <c r="H274" s="12"/>
      <c r="I274" s="155"/>
      <c r="J274" s="156">
        <f>BK274</f>
        <v>0</v>
      </c>
      <c r="K274" s="12"/>
      <c r="L274" s="152"/>
      <c r="M274" s="157"/>
      <c r="N274" s="158"/>
      <c r="O274" s="158"/>
      <c r="P274" s="159">
        <f>P275+P308</f>
        <v>0</v>
      </c>
      <c r="Q274" s="158"/>
      <c r="R274" s="159">
        <f>R275+R308</f>
        <v>2.0121841999999996</v>
      </c>
      <c r="S274" s="158"/>
      <c r="T274" s="160">
        <f>T275+T308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153" t="s">
        <v>156</v>
      </c>
      <c r="AT274" s="161" t="s">
        <v>75</v>
      </c>
      <c r="AU274" s="161" t="s">
        <v>76</v>
      </c>
      <c r="AY274" s="153" t="s">
        <v>148</v>
      </c>
      <c r="BK274" s="162">
        <f>BK275+BK308</f>
        <v>0</v>
      </c>
    </row>
    <row r="275" s="12" customFormat="1" ht="22.8" customHeight="1">
      <c r="A275" s="12"/>
      <c r="B275" s="152"/>
      <c r="C275" s="12"/>
      <c r="D275" s="153" t="s">
        <v>75</v>
      </c>
      <c r="E275" s="163" t="s">
        <v>816</v>
      </c>
      <c r="F275" s="163" t="s">
        <v>817</v>
      </c>
      <c r="G275" s="12"/>
      <c r="H275" s="12"/>
      <c r="I275" s="155"/>
      <c r="J275" s="164">
        <f>BK275</f>
        <v>0</v>
      </c>
      <c r="K275" s="12"/>
      <c r="L275" s="152"/>
      <c r="M275" s="157"/>
      <c r="N275" s="158"/>
      <c r="O275" s="158"/>
      <c r="P275" s="159">
        <f>SUM(P276:P307)</f>
        <v>0</v>
      </c>
      <c r="Q275" s="158"/>
      <c r="R275" s="159">
        <f>SUM(R276:R307)</f>
        <v>1.6958079999999995</v>
      </c>
      <c r="S275" s="158"/>
      <c r="T275" s="160">
        <f>SUM(T276:T307)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153" t="s">
        <v>156</v>
      </c>
      <c r="AT275" s="161" t="s">
        <v>75</v>
      </c>
      <c r="AU275" s="161" t="s">
        <v>84</v>
      </c>
      <c r="AY275" s="153" t="s">
        <v>148</v>
      </c>
      <c r="BK275" s="162">
        <f>SUM(BK276:BK307)</f>
        <v>0</v>
      </c>
    </row>
    <row r="276" s="2" customFormat="1" ht="24.15" customHeight="1">
      <c r="A276" s="39"/>
      <c r="B276" s="165"/>
      <c r="C276" s="166" t="s">
        <v>420</v>
      </c>
      <c r="D276" s="166" t="s">
        <v>150</v>
      </c>
      <c r="E276" s="167" t="s">
        <v>818</v>
      </c>
      <c r="F276" s="168" t="s">
        <v>819</v>
      </c>
      <c r="G276" s="169" t="s">
        <v>153</v>
      </c>
      <c r="H276" s="170">
        <v>122.40000000000001</v>
      </c>
      <c r="I276" s="171"/>
      <c r="J276" s="172">
        <f>ROUND(I276*H276,2)</f>
        <v>0</v>
      </c>
      <c r="K276" s="168" t="s">
        <v>154</v>
      </c>
      <c r="L276" s="40"/>
      <c r="M276" s="173" t="s">
        <v>3</v>
      </c>
      <c r="N276" s="174" t="s">
        <v>48</v>
      </c>
      <c r="O276" s="73"/>
      <c r="P276" s="175">
        <f>O276*H276</f>
        <v>0</v>
      </c>
      <c r="Q276" s="175">
        <v>0</v>
      </c>
      <c r="R276" s="175">
        <f>Q276*H276</f>
        <v>0</v>
      </c>
      <c r="S276" s="175">
        <v>0</v>
      </c>
      <c r="T276" s="176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177" t="s">
        <v>282</v>
      </c>
      <c r="AT276" s="177" t="s">
        <v>150</v>
      </c>
      <c r="AU276" s="177" t="s">
        <v>156</v>
      </c>
      <c r="AY276" s="20" t="s">
        <v>148</v>
      </c>
      <c r="BE276" s="178">
        <f>IF(N276="základní",J276,0)</f>
        <v>0</v>
      </c>
      <c r="BF276" s="178">
        <f>IF(N276="snížená",J276,0)</f>
        <v>0</v>
      </c>
      <c r="BG276" s="178">
        <f>IF(N276="zákl. přenesená",J276,0)</f>
        <v>0</v>
      </c>
      <c r="BH276" s="178">
        <f>IF(N276="sníž. přenesená",J276,0)</f>
        <v>0</v>
      </c>
      <c r="BI276" s="178">
        <f>IF(N276="nulová",J276,0)</f>
        <v>0</v>
      </c>
      <c r="BJ276" s="20" t="s">
        <v>156</v>
      </c>
      <c r="BK276" s="178">
        <f>ROUND(I276*H276,2)</f>
        <v>0</v>
      </c>
      <c r="BL276" s="20" t="s">
        <v>282</v>
      </c>
      <c r="BM276" s="177" t="s">
        <v>820</v>
      </c>
    </row>
    <row r="277" s="2" customFormat="1">
      <c r="A277" s="39"/>
      <c r="B277" s="40"/>
      <c r="C277" s="39"/>
      <c r="D277" s="179" t="s">
        <v>158</v>
      </c>
      <c r="E277" s="39"/>
      <c r="F277" s="180" t="s">
        <v>821</v>
      </c>
      <c r="G277" s="39"/>
      <c r="H277" s="39"/>
      <c r="I277" s="181"/>
      <c r="J277" s="39"/>
      <c r="K277" s="39"/>
      <c r="L277" s="40"/>
      <c r="M277" s="182"/>
      <c r="N277" s="183"/>
      <c r="O277" s="73"/>
      <c r="P277" s="73"/>
      <c r="Q277" s="73"/>
      <c r="R277" s="73"/>
      <c r="S277" s="73"/>
      <c r="T277" s="74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20" t="s">
        <v>158</v>
      </c>
      <c r="AU277" s="20" t="s">
        <v>156</v>
      </c>
    </row>
    <row r="278" s="2" customFormat="1">
      <c r="A278" s="39"/>
      <c r="B278" s="40"/>
      <c r="C278" s="39"/>
      <c r="D278" s="184" t="s">
        <v>160</v>
      </c>
      <c r="E278" s="39"/>
      <c r="F278" s="185" t="s">
        <v>822</v>
      </c>
      <c r="G278" s="39"/>
      <c r="H278" s="39"/>
      <c r="I278" s="181"/>
      <c r="J278" s="39"/>
      <c r="K278" s="39"/>
      <c r="L278" s="40"/>
      <c r="M278" s="182"/>
      <c r="N278" s="183"/>
      <c r="O278" s="73"/>
      <c r="P278" s="73"/>
      <c r="Q278" s="73"/>
      <c r="R278" s="73"/>
      <c r="S278" s="73"/>
      <c r="T278" s="74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20" t="s">
        <v>160</v>
      </c>
      <c r="AU278" s="20" t="s">
        <v>156</v>
      </c>
    </row>
    <row r="279" s="14" customFormat="1">
      <c r="A279" s="14"/>
      <c r="B279" s="193"/>
      <c r="C279" s="14"/>
      <c r="D279" s="179" t="s">
        <v>162</v>
      </c>
      <c r="E279" s="194" t="s">
        <v>3</v>
      </c>
      <c r="F279" s="195" t="s">
        <v>743</v>
      </c>
      <c r="G279" s="14"/>
      <c r="H279" s="196">
        <v>122.40000000000001</v>
      </c>
      <c r="I279" s="197"/>
      <c r="J279" s="14"/>
      <c r="K279" s="14"/>
      <c r="L279" s="193"/>
      <c r="M279" s="198"/>
      <c r="N279" s="199"/>
      <c r="O279" s="199"/>
      <c r="P279" s="199"/>
      <c r="Q279" s="199"/>
      <c r="R279" s="199"/>
      <c r="S279" s="199"/>
      <c r="T279" s="20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194" t="s">
        <v>162</v>
      </c>
      <c r="AU279" s="194" t="s">
        <v>156</v>
      </c>
      <c r="AV279" s="14" t="s">
        <v>156</v>
      </c>
      <c r="AW279" s="14" t="s">
        <v>37</v>
      </c>
      <c r="AX279" s="14" t="s">
        <v>84</v>
      </c>
      <c r="AY279" s="194" t="s">
        <v>148</v>
      </c>
    </row>
    <row r="280" s="2" customFormat="1" ht="16.5" customHeight="1">
      <c r="A280" s="39"/>
      <c r="B280" s="165"/>
      <c r="C280" s="212" t="s">
        <v>427</v>
      </c>
      <c r="D280" s="212" t="s">
        <v>658</v>
      </c>
      <c r="E280" s="213" t="s">
        <v>823</v>
      </c>
      <c r="F280" s="214" t="s">
        <v>824</v>
      </c>
      <c r="G280" s="215" t="s">
        <v>340</v>
      </c>
      <c r="H280" s="216">
        <v>0.042999999999999997</v>
      </c>
      <c r="I280" s="217"/>
      <c r="J280" s="218">
        <f>ROUND(I280*H280,2)</f>
        <v>0</v>
      </c>
      <c r="K280" s="214" t="s">
        <v>154</v>
      </c>
      <c r="L280" s="219"/>
      <c r="M280" s="220" t="s">
        <v>3</v>
      </c>
      <c r="N280" s="221" t="s">
        <v>48</v>
      </c>
      <c r="O280" s="73"/>
      <c r="P280" s="175">
        <f>O280*H280</f>
        <v>0</v>
      </c>
      <c r="Q280" s="175">
        <v>1</v>
      </c>
      <c r="R280" s="175">
        <f>Q280*H280</f>
        <v>0.042999999999999997</v>
      </c>
      <c r="S280" s="175">
        <v>0</v>
      </c>
      <c r="T280" s="176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177" t="s">
        <v>413</v>
      </c>
      <c r="AT280" s="177" t="s">
        <v>658</v>
      </c>
      <c r="AU280" s="177" t="s">
        <v>156</v>
      </c>
      <c r="AY280" s="20" t="s">
        <v>148</v>
      </c>
      <c r="BE280" s="178">
        <f>IF(N280="základní",J280,0)</f>
        <v>0</v>
      </c>
      <c r="BF280" s="178">
        <f>IF(N280="snížená",J280,0)</f>
        <v>0</v>
      </c>
      <c r="BG280" s="178">
        <f>IF(N280="zákl. přenesená",J280,0)</f>
        <v>0</v>
      </c>
      <c r="BH280" s="178">
        <f>IF(N280="sníž. přenesená",J280,0)</f>
        <v>0</v>
      </c>
      <c r="BI280" s="178">
        <f>IF(N280="nulová",J280,0)</f>
        <v>0</v>
      </c>
      <c r="BJ280" s="20" t="s">
        <v>156</v>
      </c>
      <c r="BK280" s="178">
        <f>ROUND(I280*H280,2)</f>
        <v>0</v>
      </c>
      <c r="BL280" s="20" t="s">
        <v>282</v>
      </c>
      <c r="BM280" s="177" t="s">
        <v>825</v>
      </c>
    </row>
    <row r="281" s="2" customFormat="1">
      <c r="A281" s="39"/>
      <c r="B281" s="40"/>
      <c r="C281" s="39"/>
      <c r="D281" s="179" t="s">
        <v>158</v>
      </c>
      <c r="E281" s="39"/>
      <c r="F281" s="180" t="s">
        <v>824</v>
      </c>
      <c r="G281" s="39"/>
      <c r="H281" s="39"/>
      <c r="I281" s="181"/>
      <c r="J281" s="39"/>
      <c r="K281" s="39"/>
      <c r="L281" s="40"/>
      <c r="M281" s="182"/>
      <c r="N281" s="183"/>
      <c r="O281" s="73"/>
      <c r="P281" s="73"/>
      <c r="Q281" s="73"/>
      <c r="R281" s="73"/>
      <c r="S281" s="73"/>
      <c r="T281" s="74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20" t="s">
        <v>158</v>
      </c>
      <c r="AU281" s="20" t="s">
        <v>156</v>
      </c>
    </row>
    <row r="282" s="14" customFormat="1">
      <c r="A282" s="14"/>
      <c r="B282" s="193"/>
      <c r="C282" s="14"/>
      <c r="D282" s="179" t="s">
        <v>162</v>
      </c>
      <c r="E282" s="14"/>
      <c r="F282" s="195" t="s">
        <v>826</v>
      </c>
      <c r="G282" s="14"/>
      <c r="H282" s="196">
        <v>0.042999999999999997</v>
      </c>
      <c r="I282" s="197"/>
      <c r="J282" s="14"/>
      <c r="K282" s="14"/>
      <c r="L282" s="193"/>
      <c r="M282" s="198"/>
      <c r="N282" s="199"/>
      <c r="O282" s="199"/>
      <c r="P282" s="199"/>
      <c r="Q282" s="199"/>
      <c r="R282" s="199"/>
      <c r="S282" s="199"/>
      <c r="T282" s="20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194" t="s">
        <v>162</v>
      </c>
      <c r="AU282" s="194" t="s">
        <v>156</v>
      </c>
      <c r="AV282" s="14" t="s">
        <v>156</v>
      </c>
      <c r="AW282" s="14" t="s">
        <v>4</v>
      </c>
      <c r="AX282" s="14" t="s">
        <v>84</v>
      </c>
      <c r="AY282" s="194" t="s">
        <v>148</v>
      </c>
    </row>
    <row r="283" s="2" customFormat="1" ht="24.15" customHeight="1">
      <c r="A283" s="39"/>
      <c r="B283" s="165"/>
      <c r="C283" s="166" t="s">
        <v>435</v>
      </c>
      <c r="D283" s="166" t="s">
        <v>150</v>
      </c>
      <c r="E283" s="167" t="s">
        <v>827</v>
      </c>
      <c r="F283" s="168" t="s">
        <v>828</v>
      </c>
      <c r="G283" s="169" t="s">
        <v>153</v>
      </c>
      <c r="H283" s="170">
        <v>122.40000000000001</v>
      </c>
      <c r="I283" s="171"/>
      <c r="J283" s="172">
        <f>ROUND(I283*H283,2)</f>
        <v>0</v>
      </c>
      <c r="K283" s="168" t="s">
        <v>154</v>
      </c>
      <c r="L283" s="40"/>
      <c r="M283" s="173" t="s">
        <v>3</v>
      </c>
      <c r="N283" s="174" t="s">
        <v>48</v>
      </c>
      <c r="O283" s="73"/>
      <c r="P283" s="175">
        <f>O283*H283</f>
        <v>0</v>
      </c>
      <c r="Q283" s="175">
        <v>0.00040000000000000002</v>
      </c>
      <c r="R283" s="175">
        <f>Q283*H283</f>
        <v>0.048960000000000004</v>
      </c>
      <c r="S283" s="175">
        <v>0</v>
      </c>
      <c r="T283" s="176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177" t="s">
        <v>282</v>
      </c>
      <c r="AT283" s="177" t="s">
        <v>150</v>
      </c>
      <c r="AU283" s="177" t="s">
        <v>156</v>
      </c>
      <c r="AY283" s="20" t="s">
        <v>148</v>
      </c>
      <c r="BE283" s="178">
        <f>IF(N283="základní",J283,0)</f>
        <v>0</v>
      </c>
      <c r="BF283" s="178">
        <f>IF(N283="snížená",J283,0)</f>
        <v>0</v>
      </c>
      <c r="BG283" s="178">
        <f>IF(N283="zákl. přenesená",J283,0)</f>
        <v>0</v>
      </c>
      <c r="BH283" s="178">
        <f>IF(N283="sníž. přenesená",J283,0)</f>
        <v>0</v>
      </c>
      <c r="BI283" s="178">
        <f>IF(N283="nulová",J283,0)</f>
        <v>0</v>
      </c>
      <c r="BJ283" s="20" t="s">
        <v>156</v>
      </c>
      <c r="BK283" s="178">
        <f>ROUND(I283*H283,2)</f>
        <v>0</v>
      </c>
      <c r="BL283" s="20" t="s">
        <v>282</v>
      </c>
      <c r="BM283" s="177" t="s">
        <v>829</v>
      </c>
    </row>
    <row r="284" s="2" customFormat="1">
      <c r="A284" s="39"/>
      <c r="B284" s="40"/>
      <c r="C284" s="39"/>
      <c r="D284" s="179" t="s">
        <v>158</v>
      </c>
      <c r="E284" s="39"/>
      <c r="F284" s="180" t="s">
        <v>830</v>
      </c>
      <c r="G284" s="39"/>
      <c r="H284" s="39"/>
      <c r="I284" s="181"/>
      <c r="J284" s="39"/>
      <c r="K284" s="39"/>
      <c r="L284" s="40"/>
      <c r="M284" s="182"/>
      <c r="N284" s="183"/>
      <c r="O284" s="73"/>
      <c r="P284" s="73"/>
      <c r="Q284" s="73"/>
      <c r="R284" s="73"/>
      <c r="S284" s="73"/>
      <c r="T284" s="74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20" t="s">
        <v>158</v>
      </c>
      <c r="AU284" s="20" t="s">
        <v>156</v>
      </c>
    </row>
    <row r="285" s="2" customFormat="1">
      <c r="A285" s="39"/>
      <c r="B285" s="40"/>
      <c r="C285" s="39"/>
      <c r="D285" s="184" t="s">
        <v>160</v>
      </c>
      <c r="E285" s="39"/>
      <c r="F285" s="185" t="s">
        <v>831</v>
      </c>
      <c r="G285" s="39"/>
      <c r="H285" s="39"/>
      <c r="I285" s="181"/>
      <c r="J285" s="39"/>
      <c r="K285" s="39"/>
      <c r="L285" s="40"/>
      <c r="M285" s="182"/>
      <c r="N285" s="183"/>
      <c r="O285" s="73"/>
      <c r="P285" s="73"/>
      <c r="Q285" s="73"/>
      <c r="R285" s="73"/>
      <c r="S285" s="73"/>
      <c r="T285" s="74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20" t="s">
        <v>160</v>
      </c>
      <c r="AU285" s="20" t="s">
        <v>156</v>
      </c>
    </row>
    <row r="286" s="14" customFormat="1">
      <c r="A286" s="14"/>
      <c r="B286" s="193"/>
      <c r="C286" s="14"/>
      <c r="D286" s="179" t="s">
        <v>162</v>
      </c>
      <c r="E286" s="194" t="s">
        <v>3</v>
      </c>
      <c r="F286" s="195" t="s">
        <v>743</v>
      </c>
      <c r="G286" s="14"/>
      <c r="H286" s="196">
        <v>122.40000000000001</v>
      </c>
      <c r="I286" s="197"/>
      <c r="J286" s="14"/>
      <c r="K286" s="14"/>
      <c r="L286" s="193"/>
      <c r="M286" s="198"/>
      <c r="N286" s="199"/>
      <c r="O286" s="199"/>
      <c r="P286" s="199"/>
      <c r="Q286" s="199"/>
      <c r="R286" s="199"/>
      <c r="S286" s="199"/>
      <c r="T286" s="20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194" t="s">
        <v>162</v>
      </c>
      <c r="AU286" s="194" t="s">
        <v>156</v>
      </c>
      <c r="AV286" s="14" t="s">
        <v>156</v>
      </c>
      <c r="AW286" s="14" t="s">
        <v>37</v>
      </c>
      <c r="AX286" s="14" t="s">
        <v>84</v>
      </c>
      <c r="AY286" s="194" t="s">
        <v>148</v>
      </c>
    </row>
    <row r="287" s="2" customFormat="1" ht="49.05" customHeight="1">
      <c r="A287" s="39"/>
      <c r="B287" s="165"/>
      <c r="C287" s="212" t="s">
        <v>444</v>
      </c>
      <c r="D287" s="212" t="s">
        <v>658</v>
      </c>
      <c r="E287" s="213" t="s">
        <v>832</v>
      </c>
      <c r="F287" s="214" t="s">
        <v>833</v>
      </c>
      <c r="G287" s="215" t="s">
        <v>153</v>
      </c>
      <c r="H287" s="216">
        <v>134.63999999999999</v>
      </c>
      <c r="I287" s="217"/>
      <c r="J287" s="218">
        <f>ROUND(I287*H287,2)</f>
        <v>0</v>
      </c>
      <c r="K287" s="214" t="s">
        <v>154</v>
      </c>
      <c r="L287" s="219"/>
      <c r="M287" s="220" t="s">
        <v>3</v>
      </c>
      <c r="N287" s="221" t="s">
        <v>48</v>
      </c>
      <c r="O287" s="73"/>
      <c r="P287" s="175">
        <f>O287*H287</f>
        <v>0</v>
      </c>
      <c r="Q287" s="175">
        <v>0.0054000000000000003</v>
      </c>
      <c r="R287" s="175">
        <f>Q287*H287</f>
        <v>0.72705599999999992</v>
      </c>
      <c r="S287" s="175">
        <v>0</v>
      </c>
      <c r="T287" s="176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177" t="s">
        <v>413</v>
      </c>
      <c r="AT287" s="177" t="s">
        <v>658</v>
      </c>
      <c r="AU287" s="177" t="s">
        <v>156</v>
      </c>
      <c r="AY287" s="20" t="s">
        <v>148</v>
      </c>
      <c r="BE287" s="178">
        <f>IF(N287="základní",J287,0)</f>
        <v>0</v>
      </c>
      <c r="BF287" s="178">
        <f>IF(N287="snížená",J287,0)</f>
        <v>0</v>
      </c>
      <c r="BG287" s="178">
        <f>IF(N287="zákl. přenesená",J287,0)</f>
        <v>0</v>
      </c>
      <c r="BH287" s="178">
        <f>IF(N287="sníž. přenesená",J287,0)</f>
        <v>0</v>
      </c>
      <c r="BI287" s="178">
        <f>IF(N287="nulová",J287,0)</f>
        <v>0</v>
      </c>
      <c r="BJ287" s="20" t="s">
        <v>156</v>
      </c>
      <c r="BK287" s="178">
        <f>ROUND(I287*H287,2)</f>
        <v>0</v>
      </c>
      <c r="BL287" s="20" t="s">
        <v>282</v>
      </c>
      <c r="BM287" s="177" t="s">
        <v>834</v>
      </c>
    </row>
    <row r="288" s="2" customFormat="1">
      <c r="A288" s="39"/>
      <c r="B288" s="40"/>
      <c r="C288" s="39"/>
      <c r="D288" s="179" t="s">
        <v>158</v>
      </c>
      <c r="E288" s="39"/>
      <c r="F288" s="180" t="s">
        <v>833</v>
      </c>
      <c r="G288" s="39"/>
      <c r="H288" s="39"/>
      <c r="I288" s="181"/>
      <c r="J288" s="39"/>
      <c r="K288" s="39"/>
      <c r="L288" s="40"/>
      <c r="M288" s="182"/>
      <c r="N288" s="183"/>
      <c r="O288" s="73"/>
      <c r="P288" s="73"/>
      <c r="Q288" s="73"/>
      <c r="R288" s="73"/>
      <c r="S288" s="73"/>
      <c r="T288" s="74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20" t="s">
        <v>158</v>
      </c>
      <c r="AU288" s="20" t="s">
        <v>156</v>
      </c>
    </row>
    <row r="289" s="14" customFormat="1">
      <c r="A289" s="14"/>
      <c r="B289" s="193"/>
      <c r="C289" s="14"/>
      <c r="D289" s="179" t="s">
        <v>162</v>
      </c>
      <c r="E289" s="14"/>
      <c r="F289" s="195" t="s">
        <v>835</v>
      </c>
      <c r="G289" s="14"/>
      <c r="H289" s="196">
        <v>134.63999999999999</v>
      </c>
      <c r="I289" s="197"/>
      <c r="J289" s="14"/>
      <c r="K289" s="14"/>
      <c r="L289" s="193"/>
      <c r="M289" s="198"/>
      <c r="N289" s="199"/>
      <c r="O289" s="199"/>
      <c r="P289" s="199"/>
      <c r="Q289" s="199"/>
      <c r="R289" s="199"/>
      <c r="S289" s="199"/>
      <c r="T289" s="20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194" t="s">
        <v>162</v>
      </c>
      <c r="AU289" s="194" t="s">
        <v>156</v>
      </c>
      <c r="AV289" s="14" t="s">
        <v>156</v>
      </c>
      <c r="AW289" s="14" t="s">
        <v>4</v>
      </c>
      <c r="AX289" s="14" t="s">
        <v>84</v>
      </c>
      <c r="AY289" s="194" t="s">
        <v>148</v>
      </c>
    </row>
    <row r="290" s="2" customFormat="1" ht="24.15" customHeight="1">
      <c r="A290" s="39"/>
      <c r="B290" s="165"/>
      <c r="C290" s="166" t="s">
        <v>452</v>
      </c>
      <c r="D290" s="166" t="s">
        <v>150</v>
      </c>
      <c r="E290" s="167" t="s">
        <v>827</v>
      </c>
      <c r="F290" s="168" t="s">
        <v>828</v>
      </c>
      <c r="G290" s="169" t="s">
        <v>153</v>
      </c>
      <c r="H290" s="170">
        <v>122.40000000000001</v>
      </c>
      <c r="I290" s="171"/>
      <c r="J290" s="172">
        <f>ROUND(I290*H290,2)</f>
        <v>0</v>
      </c>
      <c r="K290" s="168" t="s">
        <v>154</v>
      </c>
      <c r="L290" s="40"/>
      <c r="M290" s="173" t="s">
        <v>3</v>
      </c>
      <c r="N290" s="174" t="s">
        <v>48</v>
      </c>
      <c r="O290" s="73"/>
      <c r="P290" s="175">
        <f>O290*H290</f>
        <v>0</v>
      </c>
      <c r="Q290" s="175">
        <v>0.00040000000000000002</v>
      </c>
      <c r="R290" s="175">
        <f>Q290*H290</f>
        <v>0.048960000000000004</v>
      </c>
      <c r="S290" s="175">
        <v>0</v>
      </c>
      <c r="T290" s="176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177" t="s">
        <v>282</v>
      </c>
      <c r="AT290" s="177" t="s">
        <v>150</v>
      </c>
      <c r="AU290" s="177" t="s">
        <v>156</v>
      </c>
      <c r="AY290" s="20" t="s">
        <v>148</v>
      </c>
      <c r="BE290" s="178">
        <f>IF(N290="základní",J290,0)</f>
        <v>0</v>
      </c>
      <c r="BF290" s="178">
        <f>IF(N290="snížená",J290,0)</f>
        <v>0</v>
      </c>
      <c r="BG290" s="178">
        <f>IF(N290="zákl. přenesená",J290,0)</f>
        <v>0</v>
      </c>
      <c r="BH290" s="178">
        <f>IF(N290="sníž. přenesená",J290,0)</f>
        <v>0</v>
      </c>
      <c r="BI290" s="178">
        <f>IF(N290="nulová",J290,0)</f>
        <v>0</v>
      </c>
      <c r="BJ290" s="20" t="s">
        <v>156</v>
      </c>
      <c r="BK290" s="178">
        <f>ROUND(I290*H290,2)</f>
        <v>0</v>
      </c>
      <c r="BL290" s="20" t="s">
        <v>282</v>
      </c>
      <c r="BM290" s="177" t="s">
        <v>836</v>
      </c>
    </row>
    <row r="291" s="2" customFormat="1">
      <c r="A291" s="39"/>
      <c r="B291" s="40"/>
      <c r="C291" s="39"/>
      <c r="D291" s="179" t="s">
        <v>158</v>
      </c>
      <c r="E291" s="39"/>
      <c r="F291" s="180" t="s">
        <v>830</v>
      </c>
      <c r="G291" s="39"/>
      <c r="H291" s="39"/>
      <c r="I291" s="181"/>
      <c r="J291" s="39"/>
      <c r="K291" s="39"/>
      <c r="L291" s="40"/>
      <c r="M291" s="182"/>
      <c r="N291" s="183"/>
      <c r="O291" s="73"/>
      <c r="P291" s="73"/>
      <c r="Q291" s="73"/>
      <c r="R291" s="73"/>
      <c r="S291" s="73"/>
      <c r="T291" s="74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20" t="s">
        <v>158</v>
      </c>
      <c r="AU291" s="20" t="s">
        <v>156</v>
      </c>
    </row>
    <row r="292" s="2" customFormat="1">
      <c r="A292" s="39"/>
      <c r="B292" s="40"/>
      <c r="C292" s="39"/>
      <c r="D292" s="184" t="s">
        <v>160</v>
      </c>
      <c r="E292" s="39"/>
      <c r="F292" s="185" t="s">
        <v>831</v>
      </c>
      <c r="G292" s="39"/>
      <c r="H292" s="39"/>
      <c r="I292" s="181"/>
      <c r="J292" s="39"/>
      <c r="K292" s="39"/>
      <c r="L292" s="40"/>
      <c r="M292" s="182"/>
      <c r="N292" s="183"/>
      <c r="O292" s="73"/>
      <c r="P292" s="73"/>
      <c r="Q292" s="73"/>
      <c r="R292" s="73"/>
      <c r="S292" s="73"/>
      <c r="T292" s="74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20" t="s">
        <v>160</v>
      </c>
      <c r="AU292" s="20" t="s">
        <v>156</v>
      </c>
    </row>
    <row r="293" s="14" customFormat="1">
      <c r="A293" s="14"/>
      <c r="B293" s="193"/>
      <c r="C293" s="14"/>
      <c r="D293" s="179" t="s">
        <v>162</v>
      </c>
      <c r="E293" s="194" t="s">
        <v>3</v>
      </c>
      <c r="F293" s="195" t="s">
        <v>743</v>
      </c>
      <c r="G293" s="14"/>
      <c r="H293" s="196">
        <v>122.40000000000001</v>
      </c>
      <c r="I293" s="197"/>
      <c r="J293" s="14"/>
      <c r="K293" s="14"/>
      <c r="L293" s="193"/>
      <c r="M293" s="198"/>
      <c r="N293" s="199"/>
      <c r="O293" s="199"/>
      <c r="P293" s="199"/>
      <c r="Q293" s="199"/>
      <c r="R293" s="199"/>
      <c r="S293" s="199"/>
      <c r="T293" s="20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194" t="s">
        <v>162</v>
      </c>
      <c r="AU293" s="194" t="s">
        <v>156</v>
      </c>
      <c r="AV293" s="14" t="s">
        <v>156</v>
      </c>
      <c r="AW293" s="14" t="s">
        <v>37</v>
      </c>
      <c r="AX293" s="14" t="s">
        <v>84</v>
      </c>
      <c r="AY293" s="194" t="s">
        <v>148</v>
      </c>
    </row>
    <row r="294" s="2" customFormat="1" ht="49.05" customHeight="1">
      <c r="A294" s="39"/>
      <c r="B294" s="165"/>
      <c r="C294" s="212" t="s">
        <v>460</v>
      </c>
      <c r="D294" s="212" t="s">
        <v>658</v>
      </c>
      <c r="E294" s="213" t="s">
        <v>837</v>
      </c>
      <c r="F294" s="214" t="s">
        <v>838</v>
      </c>
      <c r="G294" s="215" t="s">
        <v>153</v>
      </c>
      <c r="H294" s="216">
        <v>134.63999999999999</v>
      </c>
      <c r="I294" s="217"/>
      <c r="J294" s="218">
        <f>ROUND(I294*H294,2)</f>
        <v>0</v>
      </c>
      <c r="K294" s="214" t="s">
        <v>154</v>
      </c>
      <c r="L294" s="219"/>
      <c r="M294" s="220" t="s">
        <v>3</v>
      </c>
      <c r="N294" s="221" t="s">
        <v>48</v>
      </c>
      <c r="O294" s="73"/>
      <c r="P294" s="175">
        <f>O294*H294</f>
        <v>0</v>
      </c>
      <c r="Q294" s="175">
        <v>0.0053</v>
      </c>
      <c r="R294" s="175">
        <f>Q294*H294</f>
        <v>0.71359199999999989</v>
      </c>
      <c r="S294" s="175">
        <v>0</v>
      </c>
      <c r="T294" s="176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177" t="s">
        <v>413</v>
      </c>
      <c r="AT294" s="177" t="s">
        <v>658</v>
      </c>
      <c r="AU294" s="177" t="s">
        <v>156</v>
      </c>
      <c r="AY294" s="20" t="s">
        <v>148</v>
      </c>
      <c r="BE294" s="178">
        <f>IF(N294="základní",J294,0)</f>
        <v>0</v>
      </c>
      <c r="BF294" s="178">
        <f>IF(N294="snížená",J294,0)</f>
        <v>0</v>
      </c>
      <c r="BG294" s="178">
        <f>IF(N294="zákl. přenesená",J294,0)</f>
        <v>0</v>
      </c>
      <c r="BH294" s="178">
        <f>IF(N294="sníž. přenesená",J294,0)</f>
        <v>0</v>
      </c>
      <c r="BI294" s="178">
        <f>IF(N294="nulová",J294,0)</f>
        <v>0</v>
      </c>
      <c r="BJ294" s="20" t="s">
        <v>156</v>
      </c>
      <c r="BK294" s="178">
        <f>ROUND(I294*H294,2)</f>
        <v>0</v>
      </c>
      <c r="BL294" s="20" t="s">
        <v>282</v>
      </c>
      <c r="BM294" s="177" t="s">
        <v>839</v>
      </c>
    </row>
    <row r="295" s="2" customFormat="1">
      <c r="A295" s="39"/>
      <c r="B295" s="40"/>
      <c r="C295" s="39"/>
      <c r="D295" s="179" t="s">
        <v>158</v>
      </c>
      <c r="E295" s="39"/>
      <c r="F295" s="180" t="s">
        <v>838</v>
      </c>
      <c r="G295" s="39"/>
      <c r="H295" s="39"/>
      <c r="I295" s="181"/>
      <c r="J295" s="39"/>
      <c r="K295" s="39"/>
      <c r="L295" s="40"/>
      <c r="M295" s="182"/>
      <c r="N295" s="183"/>
      <c r="O295" s="73"/>
      <c r="P295" s="73"/>
      <c r="Q295" s="73"/>
      <c r="R295" s="73"/>
      <c r="S295" s="73"/>
      <c r="T295" s="74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20" t="s">
        <v>158</v>
      </c>
      <c r="AU295" s="20" t="s">
        <v>156</v>
      </c>
    </row>
    <row r="296" s="14" customFormat="1">
      <c r="A296" s="14"/>
      <c r="B296" s="193"/>
      <c r="C296" s="14"/>
      <c r="D296" s="179" t="s">
        <v>162</v>
      </c>
      <c r="E296" s="14"/>
      <c r="F296" s="195" t="s">
        <v>835</v>
      </c>
      <c r="G296" s="14"/>
      <c r="H296" s="196">
        <v>134.63999999999999</v>
      </c>
      <c r="I296" s="197"/>
      <c r="J296" s="14"/>
      <c r="K296" s="14"/>
      <c r="L296" s="193"/>
      <c r="M296" s="198"/>
      <c r="N296" s="199"/>
      <c r="O296" s="199"/>
      <c r="P296" s="199"/>
      <c r="Q296" s="199"/>
      <c r="R296" s="199"/>
      <c r="S296" s="199"/>
      <c r="T296" s="20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194" t="s">
        <v>162</v>
      </c>
      <c r="AU296" s="194" t="s">
        <v>156</v>
      </c>
      <c r="AV296" s="14" t="s">
        <v>156</v>
      </c>
      <c r="AW296" s="14" t="s">
        <v>4</v>
      </c>
      <c r="AX296" s="14" t="s">
        <v>84</v>
      </c>
      <c r="AY296" s="194" t="s">
        <v>148</v>
      </c>
    </row>
    <row r="297" s="2" customFormat="1" ht="24.15" customHeight="1">
      <c r="A297" s="39"/>
      <c r="B297" s="165"/>
      <c r="C297" s="166" t="s">
        <v>466</v>
      </c>
      <c r="D297" s="166" t="s">
        <v>150</v>
      </c>
      <c r="E297" s="167" t="s">
        <v>840</v>
      </c>
      <c r="F297" s="168" t="s">
        <v>841</v>
      </c>
      <c r="G297" s="169" t="s">
        <v>153</v>
      </c>
      <c r="H297" s="170">
        <v>129.19999999999999</v>
      </c>
      <c r="I297" s="171"/>
      <c r="J297" s="172">
        <f>ROUND(I297*H297,2)</f>
        <v>0</v>
      </c>
      <c r="K297" s="168" t="s">
        <v>154</v>
      </c>
      <c r="L297" s="40"/>
      <c r="M297" s="173" t="s">
        <v>3</v>
      </c>
      <c r="N297" s="174" t="s">
        <v>48</v>
      </c>
      <c r="O297" s="73"/>
      <c r="P297" s="175">
        <f>O297*H297</f>
        <v>0</v>
      </c>
      <c r="Q297" s="175">
        <v>0.00080000000000000004</v>
      </c>
      <c r="R297" s="175">
        <f>Q297*H297</f>
        <v>0.10335999999999999</v>
      </c>
      <c r="S297" s="175">
        <v>0</v>
      </c>
      <c r="T297" s="176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177" t="s">
        <v>282</v>
      </c>
      <c r="AT297" s="177" t="s">
        <v>150</v>
      </c>
      <c r="AU297" s="177" t="s">
        <v>156</v>
      </c>
      <c r="AY297" s="20" t="s">
        <v>148</v>
      </c>
      <c r="BE297" s="178">
        <f>IF(N297="základní",J297,0)</f>
        <v>0</v>
      </c>
      <c r="BF297" s="178">
        <f>IF(N297="snížená",J297,0)</f>
        <v>0</v>
      </c>
      <c r="BG297" s="178">
        <f>IF(N297="zákl. přenesená",J297,0)</f>
        <v>0</v>
      </c>
      <c r="BH297" s="178">
        <f>IF(N297="sníž. přenesená",J297,0)</f>
        <v>0</v>
      </c>
      <c r="BI297" s="178">
        <f>IF(N297="nulová",J297,0)</f>
        <v>0</v>
      </c>
      <c r="BJ297" s="20" t="s">
        <v>156</v>
      </c>
      <c r="BK297" s="178">
        <f>ROUND(I297*H297,2)</f>
        <v>0</v>
      </c>
      <c r="BL297" s="20" t="s">
        <v>282</v>
      </c>
      <c r="BM297" s="177" t="s">
        <v>842</v>
      </c>
    </row>
    <row r="298" s="2" customFormat="1">
      <c r="A298" s="39"/>
      <c r="B298" s="40"/>
      <c r="C298" s="39"/>
      <c r="D298" s="179" t="s">
        <v>158</v>
      </c>
      <c r="E298" s="39"/>
      <c r="F298" s="180" t="s">
        <v>843</v>
      </c>
      <c r="G298" s="39"/>
      <c r="H298" s="39"/>
      <c r="I298" s="181"/>
      <c r="J298" s="39"/>
      <c r="K298" s="39"/>
      <c r="L298" s="40"/>
      <c r="M298" s="182"/>
      <c r="N298" s="183"/>
      <c r="O298" s="73"/>
      <c r="P298" s="73"/>
      <c r="Q298" s="73"/>
      <c r="R298" s="73"/>
      <c r="S298" s="73"/>
      <c r="T298" s="74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20" t="s">
        <v>158</v>
      </c>
      <c r="AU298" s="20" t="s">
        <v>156</v>
      </c>
    </row>
    <row r="299" s="2" customFormat="1">
      <c r="A299" s="39"/>
      <c r="B299" s="40"/>
      <c r="C299" s="39"/>
      <c r="D299" s="184" t="s">
        <v>160</v>
      </c>
      <c r="E299" s="39"/>
      <c r="F299" s="185" t="s">
        <v>844</v>
      </c>
      <c r="G299" s="39"/>
      <c r="H299" s="39"/>
      <c r="I299" s="181"/>
      <c r="J299" s="39"/>
      <c r="K299" s="39"/>
      <c r="L299" s="40"/>
      <c r="M299" s="182"/>
      <c r="N299" s="183"/>
      <c r="O299" s="73"/>
      <c r="P299" s="73"/>
      <c r="Q299" s="73"/>
      <c r="R299" s="73"/>
      <c r="S299" s="73"/>
      <c r="T299" s="74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20" t="s">
        <v>160</v>
      </c>
      <c r="AU299" s="20" t="s">
        <v>156</v>
      </c>
    </row>
    <row r="300" s="14" customFormat="1">
      <c r="A300" s="14"/>
      <c r="B300" s="193"/>
      <c r="C300" s="14"/>
      <c r="D300" s="179" t="s">
        <v>162</v>
      </c>
      <c r="E300" s="194" t="s">
        <v>3</v>
      </c>
      <c r="F300" s="195" t="s">
        <v>845</v>
      </c>
      <c r="G300" s="14"/>
      <c r="H300" s="196">
        <v>129.19999999999999</v>
      </c>
      <c r="I300" s="197"/>
      <c r="J300" s="14"/>
      <c r="K300" s="14"/>
      <c r="L300" s="193"/>
      <c r="M300" s="198"/>
      <c r="N300" s="199"/>
      <c r="O300" s="199"/>
      <c r="P300" s="199"/>
      <c r="Q300" s="199"/>
      <c r="R300" s="199"/>
      <c r="S300" s="199"/>
      <c r="T300" s="20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194" t="s">
        <v>162</v>
      </c>
      <c r="AU300" s="194" t="s">
        <v>156</v>
      </c>
      <c r="AV300" s="14" t="s">
        <v>156</v>
      </c>
      <c r="AW300" s="14" t="s">
        <v>37</v>
      </c>
      <c r="AX300" s="14" t="s">
        <v>84</v>
      </c>
      <c r="AY300" s="194" t="s">
        <v>148</v>
      </c>
    </row>
    <row r="301" s="2" customFormat="1" ht="24.15" customHeight="1">
      <c r="A301" s="39"/>
      <c r="B301" s="165"/>
      <c r="C301" s="166" t="s">
        <v>472</v>
      </c>
      <c r="D301" s="166" t="s">
        <v>150</v>
      </c>
      <c r="E301" s="167" t="s">
        <v>846</v>
      </c>
      <c r="F301" s="168" t="s">
        <v>847</v>
      </c>
      <c r="G301" s="169" t="s">
        <v>276</v>
      </c>
      <c r="H301" s="170">
        <v>68</v>
      </c>
      <c r="I301" s="171"/>
      <c r="J301" s="172">
        <f>ROUND(I301*H301,2)</f>
        <v>0</v>
      </c>
      <c r="K301" s="168" t="s">
        <v>154</v>
      </c>
      <c r="L301" s="40"/>
      <c r="M301" s="173" t="s">
        <v>3</v>
      </c>
      <c r="N301" s="174" t="s">
        <v>48</v>
      </c>
      <c r="O301" s="73"/>
      <c r="P301" s="175">
        <f>O301*H301</f>
        <v>0</v>
      </c>
      <c r="Q301" s="175">
        <v>0.00016000000000000001</v>
      </c>
      <c r="R301" s="175">
        <f>Q301*H301</f>
        <v>0.010880000000000001</v>
      </c>
      <c r="S301" s="175">
        <v>0</v>
      </c>
      <c r="T301" s="176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177" t="s">
        <v>282</v>
      </c>
      <c r="AT301" s="177" t="s">
        <v>150</v>
      </c>
      <c r="AU301" s="177" t="s">
        <v>156</v>
      </c>
      <c r="AY301" s="20" t="s">
        <v>148</v>
      </c>
      <c r="BE301" s="178">
        <f>IF(N301="základní",J301,0)</f>
        <v>0</v>
      </c>
      <c r="BF301" s="178">
        <f>IF(N301="snížená",J301,0)</f>
        <v>0</v>
      </c>
      <c r="BG301" s="178">
        <f>IF(N301="zákl. přenesená",J301,0)</f>
        <v>0</v>
      </c>
      <c r="BH301" s="178">
        <f>IF(N301="sníž. přenesená",J301,0)</f>
        <v>0</v>
      </c>
      <c r="BI301" s="178">
        <f>IF(N301="nulová",J301,0)</f>
        <v>0</v>
      </c>
      <c r="BJ301" s="20" t="s">
        <v>156</v>
      </c>
      <c r="BK301" s="178">
        <f>ROUND(I301*H301,2)</f>
        <v>0</v>
      </c>
      <c r="BL301" s="20" t="s">
        <v>282</v>
      </c>
      <c r="BM301" s="177" t="s">
        <v>848</v>
      </c>
    </row>
    <row r="302" s="2" customFormat="1">
      <c r="A302" s="39"/>
      <c r="B302" s="40"/>
      <c r="C302" s="39"/>
      <c r="D302" s="179" t="s">
        <v>158</v>
      </c>
      <c r="E302" s="39"/>
      <c r="F302" s="180" t="s">
        <v>849</v>
      </c>
      <c r="G302" s="39"/>
      <c r="H302" s="39"/>
      <c r="I302" s="181"/>
      <c r="J302" s="39"/>
      <c r="K302" s="39"/>
      <c r="L302" s="40"/>
      <c r="M302" s="182"/>
      <c r="N302" s="183"/>
      <c r="O302" s="73"/>
      <c r="P302" s="73"/>
      <c r="Q302" s="73"/>
      <c r="R302" s="73"/>
      <c r="S302" s="73"/>
      <c r="T302" s="74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20" t="s">
        <v>158</v>
      </c>
      <c r="AU302" s="20" t="s">
        <v>156</v>
      </c>
    </row>
    <row r="303" s="2" customFormat="1">
      <c r="A303" s="39"/>
      <c r="B303" s="40"/>
      <c r="C303" s="39"/>
      <c r="D303" s="184" t="s">
        <v>160</v>
      </c>
      <c r="E303" s="39"/>
      <c r="F303" s="185" t="s">
        <v>850</v>
      </c>
      <c r="G303" s="39"/>
      <c r="H303" s="39"/>
      <c r="I303" s="181"/>
      <c r="J303" s="39"/>
      <c r="K303" s="39"/>
      <c r="L303" s="40"/>
      <c r="M303" s="182"/>
      <c r="N303" s="183"/>
      <c r="O303" s="73"/>
      <c r="P303" s="73"/>
      <c r="Q303" s="73"/>
      <c r="R303" s="73"/>
      <c r="S303" s="73"/>
      <c r="T303" s="74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20" t="s">
        <v>160</v>
      </c>
      <c r="AU303" s="20" t="s">
        <v>156</v>
      </c>
    </row>
    <row r="304" s="14" customFormat="1">
      <c r="A304" s="14"/>
      <c r="B304" s="193"/>
      <c r="C304" s="14"/>
      <c r="D304" s="179" t="s">
        <v>162</v>
      </c>
      <c r="E304" s="194" t="s">
        <v>3</v>
      </c>
      <c r="F304" s="195" t="s">
        <v>736</v>
      </c>
      <c r="G304" s="14"/>
      <c r="H304" s="196">
        <v>68</v>
      </c>
      <c r="I304" s="197"/>
      <c r="J304" s="14"/>
      <c r="K304" s="14"/>
      <c r="L304" s="193"/>
      <c r="M304" s="198"/>
      <c r="N304" s="199"/>
      <c r="O304" s="199"/>
      <c r="P304" s="199"/>
      <c r="Q304" s="199"/>
      <c r="R304" s="199"/>
      <c r="S304" s="199"/>
      <c r="T304" s="20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194" t="s">
        <v>162</v>
      </c>
      <c r="AU304" s="194" t="s">
        <v>156</v>
      </c>
      <c r="AV304" s="14" t="s">
        <v>156</v>
      </c>
      <c r="AW304" s="14" t="s">
        <v>37</v>
      </c>
      <c r="AX304" s="14" t="s">
        <v>84</v>
      </c>
      <c r="AY304" s="194" t="s">
        <v>148</v>
      </c>
    </row>
    <row r="305" s="2" customFormat="1" ht="24.15" customHeight="1">
      <c r="A305" s="39"/>
      <c r="B305" s="165"/>
      <c r="C305" s="166" t="s">
        <v>478</v>
      </c>
      <c r="D305" s="166" t="s">
        <v>150</v>
      </c>
      <c r="E305" s="167" t="s">
        <v>851</v>
      </c>
      <c r="F305" s="168" t="s">
        <v>852</v>
      </c>
      <c r="G305" s="169" t="s">
        <v>853</v>
      </c>
      <c r="H305" s="222"/>
      <c r="I305" s="171"/>
      <c r="J305" s="172">
        <f>ROUND(I305*H305,2)</f>
        <v>0</v>
      </c>
      <c r="K305" s="168" t="s">
        <v>154</v>
      </c>
      <c r="L305" s="40"/>
      <c r="M305" s="173" t="s">
        <v>3</v>
      </c>
      <c r="N305" s="174" t="s">
        <v>48</v>
      </c>
      <c r="O305" s="73"/>
      <c r="P305" s="175">
        <f>O305*H305</f>
        <v>0</v>
      </c>
      <c r="Q305" s="175">
        <v>0</v>
      </c>
      <c r="R305" s="175">
        <f>Q305*H305</f>
        <v>0</v>
      </c>
      <c r="S305" s="175">
        <v>0</v>
      </c>
      <c r="T305" s="176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177" t="s">
        <v>282</v>
      </c>
      <c r="AT305" s="177" t="s">
        <v>150</v>
      </c>
      <c r="AU305" s="177" t="s">
        <v>156</v>
      </c>
      <c r="AY305" s="20" t="s">
        <v>148</v>
      </c>
      <c r="BE305" s="178">
        <f>IF(N305="základní",J305,0)</f>
        <v>0</v>
      </c>
      <c r="BF305" s="178">
        <f>IF(N305="snížená",J305,0)</f>
        <v>0</v>
      </c>
      <c r="BG305" s="178">
        <f>IF(N305="zákl. přenesená",J305,0)</f>
        <v>0</v>
      </c>
      <c r="BH305" s="178">
        <f>IF(N305="sníž. přenesená",J305,0)</f>
        <v>0</v>
      </c>
      <c r="BI305" s="178">
        <f>IF(N305="nulová",J305,0)</f>
        <v>0</v>
      </c>
      <c r="BJ305" s="20" t="s">
        <v>156</v>
      </c>
      <c r="BK305" s="178">
        <f>ROUND(I305*H305,2)</f>
        <v>0</v>
      </c>
      <c r="BL305" s="20" t="s">
        <v>282</v>
      </c>
      <c r="BM305" s="177" t="s">
        <v>854</v>
      </c>
    </row>
    <row r="306" s="2" customFormat="1">
      <c r="A306" s="39"/>
      <c r="B306" s="40"/>
      <c r="C306" s="39"/>
      <c r="D306" s="179" t="s">
        <v>158</v>
      </c>
      <c r="E306" s="39"/>
      <c r="F306" s="180" t="s">
        <v>855</v>
      </c>
      <c r="G306" s="39"/>
      <c r="H306" s="39"/>
      <c r="I306" s="181"/>
      <c r="J306" s="39"/>
      <c r="K306" s="39"/>
      <c r="L306" s="40"/>
      <c r="M306" s="182"/>
      <c r="N306" s="183"/>
      <c r="O306" s="73"/>
      <c r="P306" s="73"/>
      <c r="Q306" s="73"/>
      <c r="R306" s="73"/>
      <c r="S306" s="73"/>
      <c r="T306" s="74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20" t="s">
        <v>158</v>
      </c>
      <c r="AU306" s="20" t="s">
        <v>156</v>
      </c>
    </row>
    <row r="307" s="2" customFormat="1">
      <c r="A307" s="39"/>
      <c r="B307" s="40"/>
      <c r="C307" s="39"/>
      <c r="D307" s="184" t="s">
        <v>160</v>
      </c>
      <c r="E307" s="39"/>
      <c r="F307" s="185" t="s">
        <v>856</v>
      </c>
      <c r="G307" s="39"/>
      <c r="H307" s="39"/>
      <c r="I307" s="181"/>
      <c r="J307" s="39"/>
      <c r="K307" s="39"/>
      <c r="L307" s="40"/>
      <c r="M307" s="182"/>
      <c r="N307" s="183"/>
      <c r="O307" s="73"/>
      <c r="P307" s="73"/>
      <c r="Q307" s="73"/>
      <c r="R307" s="73"/>
      <c r="S307" s="73"/>
      <c r="T307" s="74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20" t="s">
        <v>160</v>
      </c>
      <c r="AU307" s="20" t="s">
        <v>156</v>
      </c>
    </row>
    <row r="308" s="12" customFormat="1" ht="22.8" customHeight="1">
      <c r="A308" s="12"/>
      <c r="B308" s="152"/>
      <c r="C308" s="12"/>
      <c r="D308" s="153" t="s">
        <v>75</v>
      </c>
      <c r="E308" s="163" t="s">
        <v>857</v>
      </c>
      <c r="F308" s="163" t="s">
        <v>858</v>
      </c>
      <c r="G308" s="12"/>
      <c r="H308" s="12"/>
      <c r="I308" s="155"/>
      <c r="J308" s="164">
        <f>BK308</f>
        <v>0</v>
      </c>
      <c r="K308" s="12"/>
      <c r="L308" s="152"/>
      <c r="M308" s="157"/>
      <c r="N308" s="158"/>
      <c r="O308" s="158"/>
      <c r="P308" s="159">
        <f>SUM(P309:P349)</f>
        <v>0</v>
      </c>
      <c r="Q308" s="158"/>
      <c r="R308" s="159">
        <f>SUM(R309:R349)</f>
        <v>0.3163762</v>
      </c>
      <c r="S308" s="158"/>
      <c r="T308" s="160">
        <f>SUM(T309:T349)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53" t="s">
        <v>156</v>
      </c>
      <c r="AT308" s="161" t="s">
        <v>75</v>
      </c>
      <c r="AU308" s="161" t="s">
        <v>84</v>
      </c>
      <c r="AY308" s="153" t="s">
        <v>148</v>
      </c>
      <c r="BK308" s="162">
        <f>SUM(BK309:BK349)</f>
        <v>0</v>
      </c>
    </row>
    <row r="309" s="2" customFormat="1" ht="24.15" customHeight="1">
      <c r="A309" s="39"/>
      <c r="B309" s="165"/>
      <c r="C309" s="166" t="s">
        <v>486</v>
      </c>
      <c r="D309" s="166" t="s">
        <v>150</v>
      </c>
      <c r="E309" s="167" t="s">
        <v>859</v>
      </c>
      <c r="F309" s="168" t="s">
        <v>860</v>
      </c>
      <c r="G309" s="169" t="s">
        <v>153</v>
      </c>
      <c r="H309" s="170">
        <v>142.18000000000001</v>
      </c>
      <c r="I309" s="171"/>
      <c r="J309" s="172">
        <f>ROUND(I309*H309,2)</f>
        <v>0</v>
      </c>
      <c r="K309" s="168" t="s">
        <v>154</v>
      </c>
      <c r="L309" s="40"/>
      <c r="M309" s="173" t="s">
        <v>3</v>
      </c>
      <c r="N309" s="174" t="s">
        <v>48</v>
      </c>
      <c r="O309" s="73"/>
      <c r="P309" s="175">
        <f>O309*H309</f>
        <v>0</v>
      </c>
      <c r="Q309" s="175">
        <v>1.0000000000000001E-05</v>
      </c>
      <c r="R309" s="175">
        <f>Q309*H309</f>
        <v>0.0014218000000000002</v>
      </c>
      <c r="S309" s="175">
        <v>0</v>
      </c>
      <c r="T309" s="176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177" t="s">
        <v>282</v>
      </c>
      <c r="AT309" s="177" t="s">
        <v>150</v>
      </c>
      <c r="AU309" s="177" t="s">
        <v>156</v>
      </c>
      <c r="AY309" s="20" t="s">
        <v>148</v>
      </c>
      <c r="BE309" s="178">
        <f>IF(N309="základní",J309,0)</f>
        <v>0</v>
      </c>
      <c r="BF309" s="178">
        <f>IF(N309="snížená",J309,0)</f>
        <v>0</v>
      </c>
      <c r="BG309" s="178">
        <f>IF(N309="zákl. přenesená",J309,0)</f>
        <v>0</v>
      </c>
      <c r="BH309" s="178">
        <f>IF(N309="sníž. přenesená",J309,0)</f>
        <v>0</v>
      </c>
      <c r="BI309" s="178">
        <f>IF(N309="nulová",J309,0)</f>
        <v>0</v>
      </c>
      <c r="BJ309" s="20" t="s">
        <v>156</v>
      </c>
      <c r="BK309" s="178">
        <f>ROUND(I309*H309,2)</f>
        <v>0</v>
      </c>
      <c r="BL309" s="20" t="s">
        <v>282</v>
      </c>
      <c r="BM309" s="177" t="s">
        <v>861</v>
      </c>
    </row>
    <row r="310" s="2" customFormat="1">
      <c r="A310" s="39"/>
      <c r="B310" s="40"/>
      <c r="C310" s="39"/>
      <c r="D310" s="179" t="s">
        <v>158</v>
      </c>
      <c r="E310" s="39"/>
      <c r="F310" s="180" t="s">
        <v>862</v>
      </c>
      <c r="G310" s="39"/>
      <c r="H310" s="39"/>
      <c r="I310" s="181"/>
      <c r="J310" s="39"/>
      <c r="K310" s="39"/>
      <c r="L310" s="40"/>
      <c r="M310" s="182"/>
      <c r="N310" s="183"/>
      <c r="O310" s="73"/>
      <c r="P310" s="73"/>
      <c r="Q310" s="73"/>
      <c r="R310" s="73"/>
      <c r="S310" s="73"/>
      <c r="T310" s="74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20" t="s">
        <v>158</v>
      </c>
      <c r="AU310" s="20" t="s">
        <v>156</v>
      </c>
    </row>
    <row r="311" s="2" customFormat="1">
      <c r="A311" s="39"/>
      <c r="B311" s="40"/>
      <c r="C311" s="39"/>
      <c r="D311" s="184" t="s">
        <v>160</v>
      </c>
      <c r="E311" s="39"/>
      <c r="F311" s="185" t="s">
        <v>863</v>
      </c>
      <c r="G311" s="39"/>
      <c r="H311" s="39"/>
      <c r="I311" s="181"/>
      <c r="J311" s="39"/>
      <c r="K311" s="39"/>
      <c r="L311" s="40"/>
      <c r="M311" s="182"/>
      <c r="N311" s="183"/>
      <c r="O311" s="73"/>
      <c r="P311" s="73"/>
      <c r="Q311" s="73"/>
      <c r="R311" s="73"/>
      <c r="S311" s="73"/>
      <c r="T311" s="74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20" t="s">
        <v>160</v>
      </c>
      <c r="AU311" s="20" t="s">
        <v>156</v>
      </c>
    </row>
    <row r="312" s="13" customFormat="1">
      <c r="A312" s="13"/>
      <c r="B312" s="186"/>
      <c r="C312" s="13"/>
      <c r="D312" s="179" t="s">
        <v>162</v>
      </c>
      <c r="E312" s="187" t="s">
        <v>3</v>
      </c>
      <c r="F312" s="188" t="s">
        <v>807</v>
      </c>
      <c r="G312" s="13"/>
      <c r="H312" s="187" t="s">
        <v>3</v>
      </c>
      <c r="I312" s="189"/>
      <c r="J312" s="13"/>
      <c r="K312" s="13"/>
      <c r="L312" s="186"/>
      <c r="M312" s="190"/>
      <c r="N312" s="191"/>
      <c r="O312" s="191"/>
      <c r="P312" s="191"/>
      <c r="Q312" s="191"/>
      <c r="R312" s="191"/>
      <c r="S312" s="191"/>
      <c r="T312" s="19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7" t="s">
        <v>162</v>
      </c>
      <c r="AU312" s="187" t="s">
        <v>156</v>
      </c>
      <c r="AV312" s="13" t="s">
        <v>84</v>
      </c>
      <c r="AW312" s="13" t="s">
        <v>37</v>
      </c>
      <c r="AX312" s="13" t="s">
        <v>76</v>
      </c>
      <c r="AY312" s="187" t="s">
        <v>148</v>
      </c>
    </row>
    <row r="313" s="14" customFormat="1">
      <c r="A313" s="14"/>
      <c r="B313" s="193"/>
      <c r="C313" s="14"/>
      <c r="D313" s="179" t="s">
        <v>162</v>
      </c>
      <c r="E313" s="194" t="s">
        <v>3</v>
      </c>
      <c r="F313" s="195" t="s">
        <v>808</v>
      </c>
      <c r="G313" s="14"/>
      <c r="H313" s="196">
        <v>142.18000000000001</v>
      </c>
      <c r="I313" s="197"/>
      <c r="J313" s="14"/>
      <c r="K313" s="14"/>
      <c r="L313" s="193"/>
      <c r="M313" s="198"/>
      <c r="N313" s="199"/>
      <c r="O313" s="199"/>
      <c r="P313" s="199"/>
      <c r="Q313" s="199"/>
      <c r="R313" s="199"/>
      <c r="S313" s="199"/>
      <c r="T313" s="20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194" t="s">
        <v>162</v>
      </c>
      <c r="AU313" s="194" t="s">
        <v>156</v>
      </c>
      <c r="AV313" s="14" t="s">
        <v>156</v>
      </c>
      <c r="AW313" s="14" t="s">
        <v>37</v>
      </c>
      <c r="AX313" s="14" t="s">
        <v>84</v>
      </c>
      <c r="AY313" s="194" t="s">
        <v>148</v>
      </c>
    </row>
    <row r="314" s="2" customFormat="1" ht="24.15" customHeight="1">
      <c r="A314" s="39"/>
      <c r="B314" s="165"/>
      <c r="C314" s="166" t="s">
        <v>492</v>
      </c>
      <c r="D314" s="166" t="s">
        <v>150</v>
      </c>
      <c r="E314" s="167" t="s">
        <v>864</v>
      </c>
      <c r="F314" s="168" t="s">
        <v>865</v>
      </c>
      <c r="G314" s="169" t="s">
        <v>153</v>
      </c>
      <c r="H314" s="170">
        <v>170.61600000000001</v>
      </c>
      <c r="I314" s="171"/>
      <c r="J314" s="172">
        <f>ROUND(I314*H314,2)</f>
        <v>0</v>
      </c>
      <c r="K314" s="168" t="s">
        <v>154</v>
      </c>
      <c r="L314" s="40"/>
      <c r="M314" s="173" t="s">
        <v>3</v>
      </c>
      <c r="N314" s="174" t="s">
        <v>48</v>
      </c>
      <c r="O314" s="73"/>
      <c r="P314" s="175">
        <f>O314*H314</f>
        <v>0</v>
      </c>
      <c r="Q314" s="175">
        <v>0.00020000000000000001</v>
      </c>
      <c r="R314" s="175">
        <f>Q314*H314</f>
        <v>0.034123200000000006</v>
      </c>
      <c r="S314" s="175">
        <v>0</v>
      </c>
      <c r="T314" s="176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177" t="s">
        <v>282</v>
      </c>
      <c r="AT314" s="177" t="s">
        <v>150</v>
      </c>
      <c r="AU314" s="177" t="s">
        <v>156</v>
      </c>
      <c r="AY314" s="20" t="s">
        <v>148</v>
      </c>
      <c r="BE314" s="178">
        <f>IF(N314="základní",J314,0)</f>
        <v>0</v>
      </c>
      <c r="BF314" s="178">
        <f>IF(N314="snížená",J314,0)</f>
        <v>0</v>
      </c>
      <c r="BG314" s="178">
        <f>IF(N314="zákl. přenesená",J314,0)</f>
        <v>0</v>
      </c>
      <c r="BH314" s="178">
        <f>IF(N314="sníž. přenesená",J314,0)</f>
        <v>0</v>
      </c>
      <c r="BI314" s="178">
        <f>IF(N314="nulová",J314,0)</f>
        <v>0</v>
      </c>
      <c r="BJ314" s="20" t="s">
        <v>156</v>
      </c>
      <c r="BK314" s="178">
        <f>ROUND(I314*H314,2)</f>
        <v>0</v>
      </c>
      <c r="BL314" s="20" t="s">
        <v>282</v>
      </c>
      <c r="BM314" s="177" t="s">
        <v>866</v>
      </c>
    </row>
    <row r="315" s="2" customFormat="1">
      <c r="A315" s="39"/>
      <c r="B315" s="40"/>
      <c r="C315" s="39"/>
      <c r="D315" s="179" t="s">
        <v>158</v>
      </c>
      <c r="E315" s="39"/>
      <c r="F315" s="180" t="s">
        <v>867</v>
      </c>
      <c r="G315" s="39"/>
      <c r="H315" s="39"/>
      <c r="I315" s="181"/>
      <c r="J315" s="39"/>
      <c r="K315" s="39"/>
      <c r="L315" s="40"/>
      <c r="M315" s="182"/>
      <c r="N315" s="183"/>
      <c r="O315" s="73"/>
      <c r="P315" s="73"/>
      <c r="Q315" s="73"/>
      <c r="R315" s="73"/>
      <c r="S315" s="73"/>
      <c r="T315" s="74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20" t="s">
        <v>158</v>
      </c>
      <c r="AU315" s="20" t="s">
        <v>156</v>
      </c>
    </row>
    <row r="316" s="2" customFormat="1">
      <c r="A316" s="39"/>
      <c r="B316" s="40"/>
      <c r="C316" s="39"/>
      <c r="D316" s="184" t="s">
        <v>160</v>
      </c>
      <c r="E316" s="39"/>
      <c r="F316" s="185" t="s">
        <v>868</v>
      </c>
      <c r="G316" s="39"/>
      <c r="H316" s="39"/>
      <c r="I316" s="181"/>
      <c r="J316" s="39"/>
      <c r="K316" s="39"/>
      <c r="L316" s="40"/>
      <c r="M316" s="182"/>
      <c r="N316" s="183"/>
      <c r="O316" s="73"/>
      <c r="P316" s="73"/>
      <c r="Q316" s="73"/>
      <c r="R316" s="73"/>
      <c r="S316" s="73"/>
      <c r="T316" s="74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20" t="s">
        <v>160</v>
      </c>
      <c r="AU316" s="20" t="s">
        <v>156</v>
      </c>
    </row>
    <row r="317" s="13" customFormat="1">
      <c r="A317" s="13"/>
      <c r="B317" s="186"/>
      <c r="C317" s="13"/>
      <c r="D317" s="179" t="s">
        <v>162</v>
      </c>
      <c r="E317" s="187" t="s">
        <v>3</v>
      </c>
      <c r="F317" s="188" t="s">
        <v>869</v>
      </c>
      <c r="G317" s="13"/>
      <c r="H317" s="187" t="s">
        <v>3</v>
      </c>
      <c r="I317" s="189"/>
      <c r="J317" s="13"/>
      <c r="K317" s="13"/>
      <c r="L317" s="186"/>
      <c r="M317" s="190"/>
      <c r="N317" s="191"/>
      <c r="O317" s="191"/>
      <c r="P317" s="191"/>
      <c r="Q317" s="191"/>
      <c r="R317" s="191"/>
      <c r="S317" s="191"/>
      <c r="T317" s="19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87" t="s">
        <v>162</v>
      </c>
      <c r="AU317" s="187" t="s">
        <v>156</v>
      </c>
      <c r="AV317" s="13" t="s">
        <v>84</v>
      </c>
      <c r="AW317" s="13" t="s">
        <v>37</v>
      </c>
      <c r="AX317" s="13" t="s">
        <v>76</v>
      </c>
      <c r="AY317" s="187" t="s">
        <v>148</v>
      </c>
    </row>
    <row r="318" s="14" customFormat="1">
      <c r="A318" s="14"/>
      <c r="B318" s="193"/>
      <c r="C318" s="14"/>
      <c r="D318" s="179" t="s">
        <v>162</v>
      </c>
      <c r="E318" s="194" t="s">
        <v>3</v>
      </c>
      <c r="F318" s="195" t="s">
        <v>870</v>
      </c>
      <c r="G318" s="14"/>
      <c r="H318" s="196">
        <v>170.61600000000001</v>
      </c>
      <c r="I318" s="197"/>
      <c r="J318" s="14"/>
      <c r="K318" s="14"/>
      <c r="L318" s="193"/>
      <c r="M318" s="198"/>
      <c r="N318" s="199"/>
      <c r="O318" s="199"/>
      <c r="P318" s="199"/>
      <c r="Q318" s="199"/>
      <c r="R318" s="199"/>
      <c r="S318" s="199"/>
      <c r="T318" s="20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194" t="s">
        <v>162</v>
      </c>
      <c r="AU318" s="194" t="s">
        <v>156</v>
      </c>
      <c r="AV318" s="14" t="s">
        <v>156</v>
      </c>
      <c r="AW318" s="14" t="s">
        <v>37</v>
      </c>
      <c r="AX318" s="14" t="s">
        <v>84</v>
      </c>
      <c r="AY318" s="194" t="s">
        <v>148</v>
      </c>
    </row>
    <row r="319" s="2" customFormat="1" ht="24.15" customHeight="1">
      <c r="A319" s="39"/>
      <c r="B319" s="165"/>
      <c r="C319" s="166" t="s">
        <v>499</v>
      </c>
      <c r="D319" s="166" t="s">
        <v>150</v>
      </c>
      <c r="E319" s="167" t="s">
        <v>871</v>
      </c>
      <c r="F319" s="168" t="s">
        <v>872</v>
      </c>
      <c r="G319" s="169" t="s">
        <v>153</v>
      </c>
      <c r="H319" s="170">
        <v>170.61600000000001</v>
      </c>
      <c r="I319" s="171"/>
      <c r="J319" s="172">
        <f>ROUND(I319*H319,2)</f>
        <v>0</v>
      </c>
      <c r="K319" s="168" t="s">
        <v>154</v>
      </c>
      <c r="L319" s="40"/>
      <c r="M319" s="173" t="s">
        <v>3</v>
      </c>
      <c r="N319" s="174" t="s">
        <v>48</v>
      </c>
      <c r="O319" s="73"/>
      <c r="P319" s="175">
        <f>O319*H319</f>
        <v>0</v>
      </c>
      <c r="Q319" s="175">
        <v>0.00020000000000000001</v>
      </c>
      <c r="R319" s="175">
        <f>Q319*H319</f>
        <v>0.034123200000000006</v>
      </c>
      <c r="S319" s="175">
        <v>0</v>
      </c>
      <c r="T319" s="176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177" t="s">
        <v>282</v>
      </c>
      <c r="AT319" s="177" t="s">
        <v>150</v>
      </c>
      <c r="AU319" s="177" t="s">
        <v>156</v>
      </c>
      <c r="AY319" s="20" t="s">
        <v>148</v>
      </c>
      <c r="BE319" s="178">
        <f>IF(N319="základní",J319,0)</f>
        <v>0</v>
      </c>
      <c r="BF319" s="178">
        <f>IF(N319="snížená",J319,0)</f>
        <v>0</v>
      </c>
      <c r="BG319" s="178">
        <f>IF(N319="zákl. přenesená",J319,0)</f>
        <v>0</v>
      </c>
      <c r="BH319" s="178">
        <f>IF(N319="sníž. přenesená",J319,0)</f>
        <v>0</v>
      </c>
      <c r="BI319" s="178">
        <f>IF(N319="nulová",J319,0)</f>
        <v>0</v>
      </c>
      <c r="BJ319" s="20" t="s">
        <v>156</v>
      </c>
      <c r="BK319" s="178">
        <f>ROUND(I319*H319,2)</f>
        <v>0</v>
      </c>
      <c r="BL319" s="20" t="s">
        <v>282</v>
      </c>
      <c r="BM319" s="177" t="s">
        <v>873</v>
      </c>
    </row>
    <row r="320" s="2" customFormat="1">
      <c r="A320" s="39"/>
      <c r="B320" s="40"/>
      <c r="C320" s="39"/>
      <c r="D320" s="179" t="s">
        <v>158</v>
      </c>
      <c r="E320" s="39"/>
      <c r="F320" s="180" t="s">
        <v>874</v>
      </c>
      <c r="G320" s="39"/>
      <c r="H320" s="39"/>
      <c r="I320" s="181"/>
      <c r="J320" s="39"/>
      <c r="K320" s="39"/>
      <c r="L320" s="40"/>
      <c r="M320" s="182"/>
      <c r="N320" s="183"/>
      <c r="O320" s="73"/>
      <c r="P320" s="73"/>
      <c r="Q320" s="73"/>
      <c r="R320" s="73"/>
      <c r="S320" s="73"/>
      <c r="T320" s="74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20" t="s">
        <v>158</v>
      </c>
      <c r="AU320" s="20" t="s">
        <v>156</v>
      </c>
    </row>
    <row r="321" s="2" customFormat="1">
      <c r="A321" s="39"/>
      <c r="B321" s="40"/>
      <c r="C321" s="39"/>
      <c r="D321" s="184" t="s">
        <v>160</v>
      </c>
      <c r="E321" s="39"/>
      <c r="F321" s="185" t="s">
        <v>875</v>
      </c>
      <c r="G321" s="39"/>
      <c r="H321" s="39"/>
      <c r="I321" s="181"/>
      <c r="J321" s="39"/>
      <c r="K321" s="39"/>
      <c r="L321" s="40"/>
      <c r="M321" s="182"/>
      <c r="N321" s="183"/>
      <c r="O321" s="73"/>
      <c r="P321" s="73"/>
      <c r="Q321" s="73"/>
      <c r="R321" s="73"/>
      <c r="S321" s="73"/>
      <c r="T321" s="74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20" t="s">
        <v>160</v>
      </c>
      <c r="AU321" s="20" t="s">
        <v>156</v>
      </c>
    </row>
    <row r="322" s="2" customFormat="1" ht="24.15" customHeight="1">
      <c r="A322" s="39"/>
      <c r="B322" s="165"/>
      <c r="C322" s="166" t="s">
        <v>508</v>
      </c>
      <c r="D322" s="166" t="s">
        <v>150</v>
      </c>
      <c r="E322" s="167" t="s">
        <v>876</v>
      </c>
      <c r="F322" s="168" t="s">
        <v>877</v>
      </c>
      <c r="G322" s="169" t="s">
        <v>153</v>
      </c>
      <c r="H322" s="170">
        <v>373.80000000000001</v>
      </c>
      <c r="I322" s="171"/>
      <c r="J322" s="172">
        <f>ROUND(I322*H322,2)</f>
        <v>0</v>
      </c>
      <c r="K322" s="168" t="s">
        <v>154</v>
      </c>
      <c r="L322" s="40"/>
      <c r="M322" s="173" t="s">
        <v>3</v>
      </c>
      <c r="N322" s="174" t="s">
        <v>48</v>
      </c>
      <c r="O322" s="73"/>
      <c r="P322" s="175">
        <f>O322*H322</f>
        <v>0</v>
      </c>
      <c r="Q322" s="175">
        <v>0.00016000000000000001</v>
      </c>
      <c r="R322" s="175">
        <f>Q322*H322</f>
        <v>0.059808000000000007</v>
      </c>
      <c r="S322" s="175">
        <v>0</v>
      </c>
      <c r="T322" s="176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177" t="s">
        <v>282</v>
      </c>
      <c r="AT322" s="177" t="s">
        <v>150</v>
      </c>
      <c r="AU322" s="177" t="s">
        <v>156</v>
      </c>
      <c r="AY322" s="20" t="s">
        <v>148</v>
      </c>
      <c r="BE322" s="178">
        <f>IF(N322="základní",J322,0)</f>
        <v>0</v>
      </c>
      <c r="BF322" s="178">
        <f>IF(N322="snížená",J322,0)</f>
        <v>0</v>
      </c>
      <c r="BG322" s="178">
        <f>IF(N322="zákl. přenesená",J322,0)</f>
        <v>0</v>
      </c>
      <c r="BH322" s="178">
        <f>IF(N322="sníž. přenesená",J322,0)</f>
        <v>0</v>
      </c>
      <c r="BI322" s="178">
        <f>IF(N322="nulová",J322,0)</f>
        <v>0</v>
      </c>
      <c r="BJ322" s="20" t="s">
        <v>156</v>
      </c>
      <c r="BK322" s="178">
        <f>ROUND(I322*H322,2)</f>
        <v>0</v>
      </c>
      <c r="BL322" s="20" t="s">
        <v>282</v>
      </c>
      <c r="BM322" s="177" t="s">
        <v>878</v>
      </c>
    </row>
    <row r="323" s="2" customFormat="1">
      <c r="A323" s="39"/>
      <c r="B323" s="40"/>
      <c r="C323" s="39"/>
      <c r="D323" s="179" t="s">
        <v>158</v>
      </c>
      <c r="E323" s="39"/>
      <c r="F323" s="180" t="s">
        <v>879</v>
      </c>
      <c r="G323" s="39"/>
      <c r="H323" s="39"/>
      <c r="I323" s="181"/>
      <c r="J323" s="39"/>
      <c r="K323" s="39"/>
      <c r="L323" s="40"/>
      <c r="M323" s="182"/>
      <c r="N323" s="183"/>
      <c r="O323" s="73"/>
      <c r="P323" s="73"/>
      <c r="Q323" s="73"/>
      <c r="R323" s="73"/>
      <c r="S323" s="73"/>
      <c r="T323" s="74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20" t="s">
        <v>158</v>
      </c>
      <c r="AU323" s="20" t="s">
        <v>156</v>
      </c>
    </row>
    <row r="324" s="2" customFormat="1">
      <c r="A324" s="39"/>
      <c r="B324" s="40"/>
      <c r="C324" s="39"/>
      <c r="D324" s="184" t="s">
        <v>160</v>
      </c>
      <c r="E324" s="39"/>
      <c r="F324" s="185" t="s">
        <v>880</v>
      </c>
      <c r="G324" s="39"/>
      <c r="H324" s="39"/>
      <c r="I324" s="181"/>
      <c r="J324" s="39"/>
      <c r="K324" s="39"/>
      <c r="L324" s="40"/>
      <c r="M324" s="182"/>
      <c r="N324" s="183"/>
      <c r="O324" s="73"/>
      <c r="P324" s="73"/>
      <c r="Q324" s="73"/>
      <c r="R324" s="73"/>
      <c r="S324" s="73"/>
      <c r="T324" s="74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20" t="s">
        <v>160</v>
      </c>
      <c r="AU324" s="20" t="s">
        <v>156</v>
      </c>
    </row>
    <row r="325" s="13" customFormat="1">
      <c r="A325" s="13"/>
      <c r="B325" s="186"/>
      <c r="C325" s="13"/>
      <c r="D325" s="179" t="s">
        <v>162</v>
      </c>
      <c r="E325" s="187" t="s">
        <v>3</v>
      </c>
      <c r="F325" s="188" t="s">
        <v>706</v>
      </c>
      <c r="G325" s="13"/>
      <c r="H325" s="187" t="s">
        <v>3</v>
      </c>
      <c r="I325" s="189"/>
      <c r="J325" s="13"/>
      <c r="K325" s="13"/>
      <c r="L325" s="186"/>
      <c r="M325" s="190"/>
      <c r="N325" s="191"/>
      <c r="O325" s="191"/>
      <c r="P325" s="191"/>
      <c r="Q325" s="191"/>
      <c r="R325" s="191"/>
      <c r="S325" s="191"/>
      <c r="T325" s="19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87" t="s">
        <v>162</v>
      </c>
      <c r="AU325" s="187" t="s">
        <v>156</v>
      </c>
      <c r="AV325" s="13" t="s">
        <v>84</v>
      </c>
      <c r="AW325" s="13" t="s">
        <v>37</v>
      </c>
      <c r="AX325" s="13" t="s">
        <v>76</v>
      </c>
      <c r="AY325" s="187" t="s">
        <v>148</v>
      </c>
    </row>
    <row r="326" s="13" customFormat="1">
      <c r="A326" s="13"/>
      <c r="B326" s="186"/>
      <c r="C326" s="13"/>
      <c r="D326" s="179" t="s">
        <v>162</v>
      </c>
      <c r="E326" s="187" t="s">
        <v>3</v>
      </c>
      <c r="F326" s="188" t="s">
        <v>707</v>
      </c>
      <c r="G326" s="13"/>
      <c r="H326" s="187" t="s">
        <v>3</v>
      </c>
      <c r="I326" s="189"/>
      <c r="J326" s="13"/>
      <c r="K326" s="13"/>
      <c r="L326" s="186"/>
      <c r="M326" s="190"/>
      <c r="N326" s="191"/>
      <c r="O326" s="191"/>
      <c r="P326" s="191"/>
      <c r="Q326" s="191"/>
      <c r="R326" s="191"/>
      <c r="S326" s="191"/>
      <c r="T326" s="19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87" t="s">
        <v>162</v>
      </c>
      <c r="AU326" s="187" t="s">
        <v>156</v>
      </c>
      <c r="AV326" s="13" t="s">
        <v>84</v>
      </c>
      <c r="AW326" s="13" t="s">
        <v>37</v>
      </c>
      <c r="AX326" s="13" t="s">
        <v>76</v>
      </c>
      <c r="AY326" s="187" t="s">
        <v>148</v>
      </c>
    </row>
    <row r="327" s="14" customFormat="1">
      <c r="A327" s="14"/>
      <c r="B327" s="193"/>
      <c r="C327" s="14"/>
      <c r="D327" s="179" t="s">
        <v>162</v>
      </c>
      <c r="E327" s="194" t="s">
        <v>3</v>
      </c>
      <c r="F327" s="195" t="s">
        <v>708</v>
      </c>
      <c r="G327" s="14"/>
      <c r="H327" s="196">
        <v>28.98</v>
      </c>
      <c r="I327" s="197"/>
      <c r="J327" s="14"/>
      <c r="K327" s="14"/>
      <c r="L327" s="193"/>
      <c r="M327" s="198"/>
      <c r="N327" s="199"/>
      <c r="O327" s="199"/>
      <c r="P327" s="199"/>
      <c r="Q327" s="199"/>
      <c r="R327" s="199"/>
      <c r="S327" s="199"/>
      <c r="T327" s="20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194" t="s">
        <v>162</v>
      </c>
      <c r="AU327" s="194" t="s">
        <v>156</v>
      </c>
      <c r="AV327" s="14" t="s">
        <v>156</v>
      </c>
      <c r="AW327" s="14" t="s">
        <v>37</v>
      </c>
      <c r="AX327" s="14" t="s">
        <v>76</v>
      </c>
      <c r="AY327" s="194" t="s">
        <v>148</v>
      </c>
    </row>
    <row r="328" s="13" customFormat="1">
      <c r="A328" s="13"/>
      <c r="B328" s="186"/>
      <c r="C328" s="13"/>
      <c r="D328" s="179" t="s">
        <v>162</v>
      </c>
      <c r="E328" s="187" t="s">
        <v>3</v>
      </c>
      <c r="F328" s="188" t="s">
        <v>709</v>
      </c>
      <c r="G328" s="13"/>
      <c r="H328" s="187" t="s">
        <v>3</v>
      </c>
      <c r="I328" s="189"/>
      <c r="J328" s="13"/>
      <c r="K328" s="13"/>
      <c r="L328" s="186"/>
      <c r="M328" s="190"/>
      <c r="N328" s="191"/>
      <c r="O328" s="191"/>
      <c r="P328" s="191"/>
      <c r="Q328" s="191"/>
      <c r="R328" s="191"/>
      <c r="S328" s="191"/>
      <c r="T328" s="19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7" t="s">
        <v>162</v>
      </c>
      <c r="AU328" s="187" t="s">
        <v>156</v>
      </c>
      <c r="AV328" s="13" t="s">
        <v>84</v>
      </c>
      <c r="AW328" s="13" t="s">
        <v>37</v>
      </c>
      <c r="AX328" s="13" t="s">
        <v>76</v>
      </c>
      <c r="AY328" s="187" t="s">
        <v>148</v>
      </c>
    </row>
    <row r="329" s="14" customFormat="1">
      <c r="A329" s="14"/>
      <c r="B329" s="193"/>
      <c r="C329" s="14"/>
      <c r="D329" s="179" t="s">
        <v>162</v>
      </c>
      <c r="E329" s="194" t="s">
        <v>3</v>
      </c>
      <c r="F329" s="195" t="s">
        <v>710</v>
      </c>
      <c r="G329" s="14"/>
      <c r="H329" s="196">
        <v>83.579999999999998</v>
      </c>
      <c r="I329" s="197"/>
      <c r="J329" s="14"/>
      <c r="K329" s="14"/>
      <c r="L329" s="193"/>
      <c r="M329" s="198"/>
      <c r="N329" s="199"/>
      <c r="O329" s="199"/>
      <c r="P329" s="199"/>
      <c r="Q329" s="199"/>
      <c r="R329" s="199"/>
      <c r="S329" s="199"/>
      <c r="T329" s="20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194" t="s">
        <v>162</v>
      </c>
      <c r="AU329" s="194" t="s">
        <v>156</v>
      </c>
      <c r="AV329" s="14" t="s">
        <v>156</v>
      </c>
      <c r="AW329" s="14" t="s">
        <v>37</v>
      </c>
      <c r="AX329" s="14" t="s">
        <v>76</v>
      </c>
      <c r="AY329" s="194" t="s">
        <v>148</v>
      </c>
    </row>
    <row r="330" s="13" customFormat="1">
      <c r="A330" s="13"/>
      <c r="B330" s="186"/>
      <c r="C330" s="13"/>
      <c r="D330" s="179" t="s">
        <v>162</v>
      </c>
      <c r="E330" s="187" t="s">
        <v>3</v>
      </c>
      <c r="F330" s="188" t="s">
        <v>711</v>
      </c>
      <c r="G330" s="13"/>
      <c r="H330" s="187" t="s">
        <v>3</v>
      </c>
      <c r="I330" s="189"/>
      <c r="J330" s="13"/>
      <c r="K330" s="13"/>
      <c r="L330" s="186"/>
      <c r="M330" s="190"/>
      <c r="N330" s="191"/>
      <c r="O330" s="191"/>
      <c r="P330" s="191"/>
      <c r="Q330" s="191"/>
      <c r="R330" s="191"/>
      <c r="S330" s="191"/>
      <c r="T330" s="19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87" t="s">
        <v>162</v>
      </c>
      <c r="AU330" s="187" t="s">
        <v>156</v>
      </c>
      <c r="AV330" s="13" t="s">
        <v>84</v>
      </c>
      <c r="AW330" s="13" t="s">
        <v>37</v>
      </c>
      <c r="AX330" s="13" t="s">
        <v>76</v>
      </c>
      <c r="AY330" s="187" t="s">
        <v>148</v>
      </c>
    </row>
    <row r="331" s="14" customFormat="1">
      <c r="A331" s="14"/>
      <c r="B331" s="193"/>
      <c r="C331" s="14"/>
      <c r="D331" s="179" t="s">
        <v>162</v>
      </c>
      <c r="E331" s="194" t="s">
        <v>3</v>
      </c>
      <c r="F331" s="195" t="s">
        <v>712</v>
      </c>
      <c r="G331" s="14"/>
      <c r="H331" s="196">
        <v>37.590000000000003</v>
      </c>
      <c r="I331" s="197"/>
      <c r="J331" s="14"/>
      <c r="K331" s="14"/>
      <c r="L331" s="193"/>
      <c r="M331" s="198"/>
      <c r="N331" s="199"/>
      <c r="O331" s="199"/>
      <c r="P331" s="199"/>
      <c r="Q331" s="199"/>
      <c r="R331" s="199"/>
      <c r="S331" s="199"/>
      <c r="T331" s="20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194" t="s">
        <v>162</v>
      </c>
      <c r="AU331" s="194" t="s">
        <v>156</v>
      </c>
      <c r="AV331" s="14" t="s">
        <v>156</v>
      </c>
      <c r="AW331" s="14" t="s">
        <v>37</v>
      </c>
      <c r="AX331" s="14" t="s">
        <v>76</v>
      </c>
      <c r="AY331" s="194" t="s">
        <v>148</v>
      </c>
    </row>
    <row r="332" s="13" customFormat="1">
      <c r="A332" s="13"/>
      <c r="B332" s="186"/>
      <c r="C332" s="13"/>
      <c r="D332" s="179" t="s">
        <v>162</v>
      </c>
      <c r="E332" s="187" t="s">
        <v>3</v>
      </c>
      <c r="F332" s="188" t="s">
        <v>713</v>
      </c>
      <c r="G332" s="13"/>
      <c r="H332" s="187" t="s">
        <v>3</v>
      </c>
      <c r="I332" s="189"/>
      <c r="J332" s="13"/>
      <c r="K332" s="13"/>
      <c r="L332" s="186"/>
      <c r="M332" s="190"/>
      <c r="N332" s="191"/>
      <c r="O332" s="191"/>
      <c r="P332" s="191"/>
      <c r="Q332" s="191"/>
      <c r="R332" s="191"/>
      <c r="S332" s="191"/>
      <c r="T332" s="19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87" t="s">
        <v>162</v>
      </c>
      <c r="AU332" s="187" t="s">
        <v>156</v>
      </c>
      <c r="AV332" s="13" t="s">
        <v>84</v>
      </c>
      <c r="AW332" s="13" t="s">
        <v>37</v>
      </c>
      <c r="AX332" s="13" t="s">
        <v>76</v>
      </c>
      <c r="AY332" s="187" t="s">
        <v>148</v>
      </c>
    </row>
    <row r="333" s="14" customFormat="1">
      <c r="A333" s="14"/>
      <c r="B333" s="193"/>
      <c r="C333" s="14"/>
      <c r="D333" s="179" t="s">
        <v>162</v>
      </c>
      <c r="E333" s="194" t="s">
        <v>3</v>
      </c>
      <c r="F333" s="195" t="s">
        <v>714</v>
      </c>
      <c r="G333" s="14"/>
      <c r="H333" s="196">
        <v>50.399999999999999</v>
      </c>
      <c r="I333" s="197"/>
      <c r="J333" s="14"/>
      <c r="K333" s="14"/>
      <c r="L333" s="193"/>
      <c r="M333" s="198"/>
      <c r="N333" s="199"/>
      <c r="O333" s="199"/>
      <c r="P333" s="199"/>
      <c r="Q333" s="199"/>
      <c r="R333" s="199"/>
      <c r="S333" s="199"/>
      <c r="T333" s="20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194" t="s">
        <v>162</v>
      </c>
      <c r="AU333" s="194" t="s">
        <v>156</v>
      </c>
      <c r="AV333" s="14" t="s">
        <v>156</v>
      </c>
      <c r="AW333" s="14" t="s">
        <v>37</v>
      </c>
      <c r="AX333" s="14" t="s">
        <v>76</v>
      </c>
      <c r="AY333" s="194" t="s">
        <v>148</v>
      </c>
    </row>
    <row r="334" s="13" customFormat="1">
      <c r="A334" s="13"/>
      <c r="B334" s="186"/>
      <c r="C334" s="13"/>
      <c r="D334" s="179" t="s">
        <v>162</v>
      </c>
      <c r="E334" s="187" t="s">
        <v>3</v>
      </c>
      <c r="F334" s="188" t="s">
        <v>715</v>
      </c>
      <c r="G334" s="13"/>
      <c r="H334" s="187" t="s">
        <v>3</v>
      </c>
      <c r="I334" s="189"/>
      <c r="J334" s="13"/>
      <c r="K334" s="13"/>
      <c r="L334" s="186"/>
      <c r="M334" s="190"/>
      <c r="N334" s="191"/>
      <c r="O334" s="191"/>
      <c r="P334" s="191"/>
      <c r="Q334" s="191"/>
      <c r="R334" s="191"/>
      <c r="S334" s="191"/>
      <c r="T334" s="19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87" t="s">
        <v>162</v>
      </c>
      <c r="AU334" s="187" t="s">
        <v>156</v>
      </c>
      <c r="AV334" s="13" t="s">
        <v>84</v>
      </c>
      <c r="AW334" s="13" t="s">
        <v>37</v>
      </c>
      <c r="AX334" s="13" t="s">
        <v>76</v>
      </c>
      <c r="AY334" s="187" t="s">
        <v>148</v>
      </c>
    </row>
    <row r="335" s="14" customFormat="1">
      <c r="A335" s="14"/>
      <c r="B335" s="193"/>
      <c r="C335" s="14"/>
      <c r="D335" s="179" t="s">
        <v>162</v>
      </c>
      <c r="E335" s="194" t="s">
        <v>3</v>
      </c>
      <c r="F335" s="195" t="s">
        <v>716</v>
      </c>
      <c r="G335" s="14"/>
      <c r="H335" s="196">
        <v>34.439999999999998</v>
      </c>
      <c r="I335" s="197"/>
      <c r="J335" s="14"/>
      <c r="K335" s="14"/>
      <c r="L335" s="193"/>
      <c r="M335" s="198"/>
      <c r="N335" s="199"/>
      <c r="O335" s="199"/>
      <c r="P335" s="199"/>
      <c r="Q335" s="199"/>
      <c r="R335" s="199"/>
      <c r="S335" s="199"/>
      <c r="T335" s="20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194" t="s">
        <v>162</v>
      </c>
      <c r="AU335" s="194" t="s">
        <v>156</v>
      </c>
      <c r="AV335" s="14" t="s">
        <v>156</v>
      </c>
      <c r="AW335" s="14" t="s">
        <v>37</v>
      </c>
      <c r="AX335" s="14" t="s">
        <v>76</v>
      </c>
      <c r="AY335" s="194" t="s">
        <v>148</v>
      </c>
    </row>
    <row r="336" s="13" customFormat="1">
      <c r="A336" s="13"/>
      <c r="B336" s="186"/>
      <c r="C336" s="13"/>
      <c r="D336" s="179" t="s">
        <v>162</v>
      </c>
      <c r="E336" s="187" t="s">
        <v>3</v>
      </c>
      <c r="F336" s="188" t="s">
        <v>717</v>
      </c>
      <c r="G336" s="13"/>
      <c r="H336" s="187" t="s">
        <v>3</v>
      </c>
      <c r="I336" s="189"/>
      <c r="J336" s="13"/>
      <c r="K336" s="13"/>
      <c r="L336" s="186"/>
      <c r="M336" s="190"/>
      <c r="N336" s="191"/>
      <c r="O336" s="191"/>
      <c r="P336" s="191"/>
      <c r="Q336" s="191"/>
      <c r="R336" s="191"/>
      <c r="S336" s="191"/>
      <c r="T336" s="19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87" t="s">
        <v>162</v>
      </c>
      <c r="AU336" s="187" t="s">
        <v>156</v>
      </c>
      <c r="AV336" s="13" t="s">
        <v>84</v>
      </c>
      <c r="AW336" s="13" t="s">
        <v>37</v>
      </c>
      <c r="AX336" s="13" t="s">
        <v>76</v>
      </c>
      <c r="AY336" s="187" t="s">
        <v>148</v>
      </c>
    </row>
    <row r="337" s="14" customFormat="1">
      <c r="A337" s="14"/>
      <c r="B337" s="193"/>
      <c r="C337" s="14"/>
      <c r="D337" s="179" t="s">
        <v>162</v>
      </c>
      <c r="E337" s="194" t="s">
        <v>3</v>
      </c>
      <c r="F337" s="195" t="s">
        <v>718</v>
      </c>
      <c r="G337" s="14"/>
      <c r="H337" s="196">
        <v>24.57</v>
      </c>
      <c r="I337" s="197"/>
      <c r="J337" s="14"/>
      <c r="K337" s="14"/>
      <c r="L337" s="193"/>
      <c r="M337" s="198"/>
      <c r="N337" s="199"/>
      <c r="O337" s="199"/>
      <c r="P337" s="199"/>
      <c r="Q337" s="199"/>
      <c r="R337" s="199"/>
      <c r="S337" s="199"/>
      <c r="T337" s="20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194" t="s">
        <v>162</v>
      </c>
      <c r="AU337" s="194" t="s">
        <v>156</v>
      </c>
      <c r="AV337" s="14" t="s">
        <v>156</v>
      </c>
      <c r="AW337" s="14" t="s">
        <v>37</v>
      </c>
      <c r="AX337" s="14" t="s">
        <v>76</v>
      </c>
      <c r="AY337" s="194" t="s">
        <v>148</v>
      </c>
    </row>
    <row r="338" s="13" customFormat="1">
      <c r="A338" s="13"/>
      <c r="B338" s="186"/>
      <c r="C338" s="13"/>
      <c r="D338" s="179" t="s">
        <v>162</v>
      </c>
      <c r="E338" s="187" t="s">
        <v>3</v>
      </c>
      <c r="F338" s="188" t="s">
        <v>719</v>
      </c>
      <c r="G338" s="13"/>
      <c r="H338" s="187" t="s">
        <v>3</v>
      </c>
      <c r="I338" s="189"/>
      <c r="J338" s="13"/>
      <c r="K338" s="13"/>
      <c r="L338" s="186"/>
      <c r="M338" s="190"/>
      <c r="N338" s="191"/>
      <c r="O338" s="191"/>
      <c r="P338" s="191"/>
      <c r="Q338" s="191"/>
      <c r="R338" s="191"/>
      <c r="S338" s="191"/>
      <c r="T338" s="19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87" t="s">
        <v>162</v>
      </c>
      <c r="AU338" s="187" t="s">
        <v>156</v>
      </c>
      <c r="AV338" s="13" t="s">
        <v>84</v>
      </c>
      <c r="AW338" s="13" t="s">
        <v>37</v>
      </c>
      <c r="AX338" s="13" t="s">
        <v>76</v>
      </c>
      <c r="AY338" s="187" t="s">
        <v>148</v>
      </c>
    </row>
    <row r="339" s="14" customFormat="1">
      <c r="A339" s="14"/>
      <c r="B339" s="193"/>
      <c r="C339" s="14"/>
      <c r="D339" s="179" t="s">
        <v>162</v>
      </c>
      <c r="E339" s="194" t="s">
        <v>3</v>
      </c>
      <c r="F339" s="195" t="s">
        <v>720</v>
      </c>
      <c r="G339" s="14"/>
      <c r="H339" s="196">
        <v>26.670000000000002</v>
      </c>
      <c r="I339" s="197"/>
      <c r="J339" s="14"/>
      <c r="K339" s="14"/>
      <c r="L339" s="193"/>
      <c r="M339" s="198"/>
      <c r="N339" s="199"/>
      <c r="O339" s="199"/>
      <c r="P339" s="199"/>
      <c r="Q339" s="199"/>
      <c r="R339" s="199"/>
      <c r="S339" s="199"/>
      <c r="T339" s="20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94" t="s">
        <v>162</v>
      </c>
      <c r="AU339" s="194" t="s">
        <v>156</v>
      </c>
      <c r="AV339" s="14" t="s">
        <v>156</v>
      </c>
      <c r="AW339" s="14" t="s">
        <v>37</v>
      </c>
      <c r="AX339" s="14" t="s">
        <v>76</v>
      </c>
      <c r="AY339" s="194" t="s">
        <v>148</v>
      </c>
    </row>
    <row r="340" s="13" customFormat="1">
      <c r="A340" s="13"/>
      <c r="B340" s="186"/>
      <c r="C340" s="13"/>
      <c r="D340" s="179" t="s">
        <v>162</v>
      </c>
      <c r="E340" s="187" t="s">
        <v>3</v>
      </c>
      <c r="F340" s="188" t="s">
        <v>721</v>
      </c>
      <c r="G340" s="13"/>
      <c r="H340" s="187" t="s">
        <v>3</v>
      </c>
      <c r="I340" s="189"/>
      <c r="J340" s="13"/>
      <c r="K340" s="13"/>
      <c r="L340" s="186"/>
      <c r="M340" s="190"/>
      <c r="N340" s="191"/>
      <c r="O340" s="191"/>
      <c r="P340" s="191"/>
      <c r="Q340" s="191"/>
      <c r="R340" s="191"/>
      <c r="S340" s="191"/>
      <c r="T340" s="19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7" t="s">
        <v>162</v>
      </c>
      <c r="AU340" s="187" t="s">
        <v>156</v>
      </c>
      <c r="AV340" s="13" t="s">
        <v>84</v>
      </c>
      <c r="AW340" s="13" t="s">
        <v>37</v>
      </c>
      <c r="AX340" s="13" t="s">
        <v>76</v>
      </c>
      <c r="AY340" s="187" t="s">
        <v>148</v>
      </c>
    </row>
    <row r="341" s="14" customFormat="1">
      <c r="A341" s="14"/>
      <c r="B341" s="193"/>
      <c r="C341" s="14"/>
      <c r="D341" s="179" t="s">
        <v>162</v>
      </c>
      <c r="E341" s="194" t="s">
        <v>3</v>
      </c>
      <c r="F341" s="195" t="s">
        <v>722</v>
      </c>
      <c r="G341" s="14"/>
      <c r="H341" s="196">
        <v>28.559999999999999</v>
      </c>
      <c r="I341" s="197"/>
      <c r="J341" s="14"/>
      <c r="K341" s="14"/>
      <c r="L341" s="193"/>
      <c r="M341" s="198"/>
      <c r="N341" s="199"/>
      <c r="O341" s="199"/>
      <c r="P341" s="199"/>
      <c r="Q341" s="199"/>
      <c r="R341" s="199"/>
      <c r="S341" s="199"/>
      <c r="T341" s="20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194" t="s">
        <v>162</v>
      </c>
      <c r="AU341" s="194" t="s">
        <v>156</v>
      </c>
      <c r="AV341" s="14" t="s">
        <v>156</v>
      </c>
      <c r="AW341" s="14" t="s">
        <v>37</v>
      </c>
      <c r="AX341" s="14" t="s">
        <v>76</v>
      </c>
      <c r="AY341" s="194" t="s">
        <v>148</v>
      </c>
    </row>
    <row r="342" s="13" customFormat="1">
      <c r="A342" s="13"/>
      <c r="B342" s="186"/>
      <c r="C342" s="13"/>
      <c r="D342" s="179" t="s">
        <v>162</v>
      </c>
      <c r="E342" s="187" t="s">
        <v>3</v>
      </c>
      <c r="F342" s="188" t="s">
        <v>723</v>
      </c>
      <c r="G342" s="13"/>
      <c r="H342" s="187" t="s">
        <v>3</v>
      </c>
      <c r="I342" s="189"/>
      <c r="J342" s="13"/>
      <c r="K342" s="13"/>
      <c r="L342" s="186"/>
      <c r="M342" s="190"/>
      <c r="N342" s="191"/>
      <c r="O342" s="191"/>
      <c r="P342" s="191"/>
      <c r="Q342" s="191"/>
      <c r="R342" s="191"/>
      <c r="S342" s="191"/>
      <c r="T342" s="19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87" t="s">
        <v>162</v>
      </c>
      <c r="AU342" s="187" t="s">
        <v>156</v>
      </c>
      <c r="AV342" s="13" t="s">
        <v>84</v>
      </c>
      <c r="AW342" s="13" t="s">
        <v>37</v>
      </c>
      <c r="AX342" s="13" t="s">
        <v>76</v>
      </c>
      <c r="AY342" s="187" t="s">
        <v>148</v>
      </c>
    </row>
    <row r="343" s="14" customFormat="1">
      <c r="A343" s="14"/>
      <c r="B343" s="193"/>
      <c r="C343" s="14"/>
      <c r="D343" s="179" t="s">
        <v>162</v>
      </c>
      <c r="E343" s="194" t="s">
        <v>3</v>
      </c>
      <c r="F343" s="195" t="s">
        <v>718</v>
      </c>
      <c r="G343" s="14"/>
      <c r="H343" s="196">
        <v>24.57</v>
      </c>
      <c r="I343" s="197"/>
      <c r="J343" s="14"/>
      <c r="K343" s="14"/>
      <c r="L343" s="193"/>
      <c r="M343" s="198"/>
      <c r="N343" s="199"/>
      <c r="O343" s="199"/>
      <c r="P343" s="199"/>
      <c r="Q343" s="199"/>
      <c r="R343" s="199"/>
      <c r="S343" s="199"/>
      <c r="T343" s="20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194" t="s">
        <v>162</v>
      </c>
      <c r="AU343" s="194" t="s">
        <v>156</v>
      </c>
      <c r="AV343" s="14" t="s">
        <v>156</v>
      </c>
      <c r="AW343" s="14" t="s">
        <v>37</v>
      </c>
      <c r="AX343" s="14" t="s">
        <v>76</v>
      </c>
      <c r="AY343" s="194" t="s">
        <v>148</v>
      </c>
    </row>
    <row r="344" s="13" customFormat="1">
      <c r="A344" s="13"/>
      <c r="B344" s="186"/>
      <c r="C344" s="13"/>
      <c r="D344" s="179" t="s">
        <v>162</v>
      </c>
      <c r="E344" s="187" t="s">
        <v>3</v>
      </c>
      <c r="F344" s="188" t="s">
        <v>724</v>
      </c>
      <c r="G344" s="13"/>
      <c r="H344" s="187" t="s">
        <v>3</v>
      </c>
      <c r="I344" s="189"/>
      <c r="J344" s="13"/>
      <c r="K344" s="13"/>
      <c r="L344" s="186"/>
      <c r="M344" s="190"/>
      <c r="N344" s="191"/>
      <c r="O344" s="191"/>
      <c r="P344" s="191"/>
      <c r="Q344" s="191"/>
      <c r="R344" s="191"/>
      <c r="S344" s="191"/>
      <c r="T344" s="19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7" t="s">
        <v>162</v>
      </c>
      <c r="AU344" s="187" t="s">
        <v>156</v>
      </c>
      <c r="AV344" s="13" t="s">
        <v>84</v>
      </c>
      <c r="AW344" s="13" t="s">
        <v>37</v>
      </c>
      <c r="AX344" s="13" t="s">
        <v>76</v>
      </c>
      <c r="AY344" s="187" t="s">
        <v>148</v>
      </c>
    </row>
    <row r="345" s="14" customFormat="1">
      <c r="A345" s="14"/>
      <c r="B345" s="193"/>
      <c r="C345" s="14"/>
      <c r="D345" s="179" t="s">
        <v>162</v>
      </c>
      <c r="E345" s="194" t="s">
        <v>3</v>
      </c>
      <c r="F345" s="195" t="s">
        <v>716</v>
      </c>
      <c r="G345" s="14"/>
      <c r="H345" s="196">
        <v>34.439999999999998</v>
      </c>
      <c r="I345" s="197"/>
      <c r="J345" s="14"/>
      <c r="K345" s="14"/>
      <c r="L345" s="193"/>
      <c r="M345" s="198"/>
      <c r="N345" s="199"/>
      <c r="O345" s="199"/>
      <c r="P345" s="199"/>
      <c r="Q345" s="199"/>
      <c r="R345" s="199"/>
      <c r="S345" s="199"/>
      <c r="T345" s="20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194" t="s">
        <v>162</v>
      </c>
      <c r="AU345" s="194" t="s">
        <v>156</v>
      </c>
      <c r="AV345" s="14" t="s">
        <v>156</v>
      </c>
      <c r="AW345" s="14" t="s">
        <v>37</v>
      </c>
      <c r="AX345" s="14" t="s">
        <v>76</v>
      </c>
      <c r="AY345" s="194" t="s">
        <v>148</v>
      </c>
    </row>
    <row r="346" s="15" customFormat="1">
      <c r="A346" s="15"/>
      <c r="B346" s="201"/>
      <c r="C346" s="15"/>
      <c r="D346" s="179" t="s">
        <v>162</v>
      </c>
      <c r="E346" s="202" t="s">
        <v>3</v>
      </c>
      <c r="F346" s="203" t="s">
        <v>182</v>
      </c>
      <c r="G346" s="15"/>
      <c r="H346" s="204">
        <v>373.80000000000001</v>
      </c>
      <c r="I346" s="205"/>
      <c r="J346" s="15"/>
      <c r="K346" s="15"/>
      <c r="L346" s="201"/>
      <c r="M346" s="206"/>
      <c r="N346" s="207"/>
      <c r="O346" s="207"/>
      <c r="P346" s="207"/>
      <c r="Q346" s="207"/>
      <c r="R346" s="207"/>
      <c r="S346" s="207"/>
      <c r="T346" s="208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02" t="s">
        <v>162</v>
      </c>
      <c r="AU346" s="202" t="s">
        <v>156</v>
      </c>
      <c r="AV346" s="15" t="s">
        <v>155</v>
      </c>
      <c r="AW346" s="15" t="s">
        <v>37</v>
      </c>
      <c r="AX346" s="15" t="s">
        <v>84</v>
      </c>
      <c r="AY346" s="202" t="s">
        <v>148</v>
      </c>
    </row>
    <row r="347" s="2" customFormat="1" ht="16.5" customHeight="1">
      <c r="A347" s="39"/>
      <c r="B347" s="165"/>
      <c r="C347" s="212" t="s">
        <v>515</v>
      </c>
      <c r="D347" s="212" t="s">
        <v>658</v>
      </c>
      <c r="E347" s="213" t="s">
        <v>881</v>
      </c>
      <c r="F347" s="214" t="s">
        <v>882</v>
      </c>
      <c r="G347" s="215" t="s">
        <v>579</v>
      </c>
      <c r="H347" s="216">
        <v>186.90000000000001</v>
      </c>
      <c r="I347" s="217"/>
      <c r="J347" s="218">
        <f>ROUND(I347*H347,2)</f>
        <v>0</v>
      </c>
      <c r="K347" s="214" t="s">
        <v>3</v>
      </c>
      <c r="L347" s="219"/>
      <c r="M347" s="220" t="s">
        <v>3</v>
      </c>
      <c r="N347" s="221" t="s">
        <v>48</v>
      </c>
      <c r="O347" s="73"/>
      <c r="P347" s="175">
        <f>O347*H347</f>
        <v>0</v>
      </c>
      <c r="Q347" s="175">
        <v>0.001</v>
      </c>
      <c r="R347" s="175">
        <f>Q347*H347</f>
        <v>0.18690000000000001</v>
      </c>
      <c r="S347" s="175">
        <v>0</v>
      </c>
      <c r="T347" s="176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177" t="s">
        <v>413</v>
      </c>
      <c r="AT347" s="177" t="s">
        <v>658</v>
      </c>
      <c r="AU347" s="177" t="s">
        <v>156</v>
      </c>
      <c r="AY347" s="20" t="s">
        <v>148</v>
      </c>
      <c r="BE347" s="178">
        <f>IF(N347="základní",J347,0)</f>
        <v>0</v>
      </c>
      <c r="BF347" s="178">
        <f>IF(N347="snížená",J347,0)</f>
        <v>0</v>
      </c>
      <c r="BG347" s="178">
        <f>IF(N347="zákl. přenesená",J347,0)</f>
        <v>0</v>
      </c>
      <c r="BH347" s="178">
        <f>IF(N347="sníž. přenesená",J347,0)</f>
        <v>0</v>
      </c>
      <c r="BI347" s="178">
        <f>IF(N347="nulová",J347,0)</f>
        <v>0</v>
      </c>
      <c r="BJ347" s="20" t="s">
        <v>156</v>
      </c>
      <c r="BK347" s="178">
        <f>ROUND(I347*H347,2)</f>
        <v>0</v>
      </c>
      <c r="BL347" s="20" t="s">
        <v>282</v>
      </c>
      <c r="BM347" s="177" t="s">
        <v>883</v>
      </c>
    </row>
    <row r="348" s="2" customFormat="1">
      <c r="A348" s="39"/>
      <c r="B348" s="40"/>
      <c r="C348" s="39"/>
      <c r="D348" s="179" t="s">
        <v>158</v>
      </c>
      <c r="E348" s="39"/>
      <c r="F348" s="180" t="s">
        <v>882</v>
      </c>
      <c r="G348" s="39"/>
      <c r="H348" s="39"/>
      <c r="I348" s="181"/>
      <c r="J348" s="39"/>
      <c r="K348" s="39"/>
      <c r="L348" s="40"/>
      <c r="M348" s="182"/>
      <c r="N348" s="183"/>
      <c r="O348" s="73"/>
      <c r="P348" s="73"/>
      <c r="Q348" s="73"/>
      <c r="R348" s="73"/>
      <c r="S348" s="73"/>
      <c r="T348" s="74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20" t="s">
        <v>158</v>
      </c>
      <c r="AU348" s="20" t="s">
        <v>156</v>
      </c>
    </row>
    <row r="349" s="14" customFormat="1">
      <c r="A349" s="14"/>
      <c r="B349" s="193"/>
      <c r="C349" s="14"/>
      <c r="D349" s="179" t="s">
        <v>162</v>
      </c>
      <c r="E349" s="14"/>
      <c r="F349" s="195" t="s">
        <v>884</v>
      </c>
      <c r="G349" s="14"/>
      <c r="H349" s="196">
        <v>186.90000000000001</v>
      </c>
      <c r="I349" s="197"/>
      <c r="J349" s="14"/>
      <c r="K349" s="14"/>
      <c r="L349" s="193"/>
      <c r="M349" s="209"/>
      <c r="N349" s="210"/>
      <c r="O349" s="210"/>
      <c r="P349" s="210"/>
      <c r="Q349" s="210"/>
      <c r="R349" s="210"/>
      <c r="S349" s="210"/>
      <c r="T349" s="21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194" t="s">
        <v>162</v>
      </c>
      <c r="AU349" s="194" t="s">
        <v>156</v>
      </c>
      <c r="AV349" s="14" t="s">
        <v>156</v>
      </c>
      <c r="AW349" s="14" t="s">
        <v>4</v>
      </c>
      <c r="AX349" s="14" t="s">
        <v>84</v>
      </c>
      <c r="AY349" s="194" t="s">
        <v>148</v>
      </c>
    </row>
    <row r="350" s="2" customFormat="1" ht="6.96" customHeight="1">
      <c r="A350" s="39"/>
      <c r="B350" s="56"/>
      <c r="C350" s="57"/>
      <c r="D350" s="57"/>
      <c r="E350" s="57"/>
      <c r="F350" s="57"/>
      <c r="G350" s="57"/>
      <c r="H350" s="57"/>
      <c r="I350" s="57"/>
      <c r="J350" s="57"/>
      <c r="K350" s="57"/>
      <c r="L350" s="40"/>
      <c r="M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</row>
  </sheetData>
  <autoFilter ref="C90:K349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4_01/132154203"/>
    <hyperlink ref="F100" r:id="rId2" display="https://podminky.urs.cz/item/CS_URS_2024_01/151101101"/>
    <hyperlink ref="F104" r:id="rId3" display="https://podminky.urs.cz/item/CS_URS_2024_01/151101111"/>
    <hyperlink ref="F108" r:id="rId4" display="https://podminky.urs.cz/item/CS_URS_2024_01/162751137"/>
    <hyperlink ref="F112" r:id="rId5" display="https://podminky.urs.cz/item/CS_URS_2024_01/162751119"/>
    <hyperlink ref="F117" r:id="rId6" display="https://podminky.urs.cz/item/CS_URS_2024_01/171201231"/>
    <hyperlink ref="F122" r:id="rId7" display="https://podminky.urs.cz/item/CS_URS_2024_01/174151101"/>
    <hyperlink ref="F126" r:id="rId8" display="https://podminky.urs.cz/item/CS_URS_2024_01/181411132"/>
    <hyperlink ref="F133" r:id="rId9" display="https://podminky.urs.cz/item/CS_URS_2024_01/181912111"/>
    <hyperlink ref="F139" r:id="rId10" display="https://podminky.urs.cz/item/CS_URS_2024_01/211971110"/>
    <hyperlink ref="F147" r:id="rId11" display="https://podminky.urs.cz/item/CS_URS_2024_01/319202213"/>
    <hyperlink ref="F152" r:id="rId12" display="https://podminky.urs.cz/item/CS_URS_2024_01/451577877"/>
    <hyperlink ref="F156" r:id="rId13" display="https://podminky.urs.cz/item/CS_URS_2024_01/637211121"/>
    <hyperlink ref="F161" r:id="rId14" display="https://podminky.urs.cz/item/CS_URS_2024_01/612822001"/>
    <hyperlink ref="F186" r:id="rId15" display="https://podminky.urs.cz/item/CS_URS_2024_01/612822021"/>
    <hyperlink ref="F211" r:id="rId16" display="https://podminky.urs.cz/item/CS_URS_2024_01/619999031"/>
    <hyperlink ref="F216" r:id="rId17" display="https://podminky.urs.cz/item/CS_URS_2024_01/622131121"/>
    <hyperlink ref="F221" r:id="rId18" display="https://podminky.urs.cz/item/CS_URS_2024_01/622311121"/>
    <hyperlink ref="F226" r:id="rId19" display="https://podminky.urs.cz/item/CS_URS_2024_01/629995101"/>
    <hyperlink ref="F231" r:id="rId20" display="https://podminky.urs.cz/item/CS_URS_2024_01/629995223"/>
    <hyperlink ref="F236" r:id="rId21" display="https://podminky.urs.cz/item/CS_URS_2024_01/985131311"/>
    <hyperlink ref="F242" r:id="rId22" display="https://podminky.urs.cz/item/CS_URS_2024_01/212312111"/>
    <hyperlink ref="F246" r:id="rId23" display="https://podminky.urs.cz/item/CS_URS_2024_01/212750103"/>
    <hyperlink ref="F250" r:id="rId24" display="https://podminky.urs.cz/item/CS_URS_2024_01/894812201"/>
    <hyperlink ref="F253" r:id="rId25" display="https://podminky.urs.cz/item/CS_URS_2024_01/894812232"/>
    <hyperlink ref="F256" r:id="rId26" display="https://podminky.urs.cz/item/CS_URS_2024_01/894812255"/>
    <hyperlink ref="F259" r:id="rId27" display="https://podminky.urs.cz/item/CS_URS_2024_01/899661312"/>
    <hyperlink ref="F267" r:id="rId28" display="https://podminky.urs.cz/item/CS_URS_2024_01/952901111"/>
    <hyperlink ref="F273" r:id="rId29" display="https://podminky.urs.cz/item/CS_URS_2024_01/998018001"/>
    <hyperlink ref="F278" r:id="rId30" display="https://podminky.urs.cz/item/CS_URS_2024_01/711112001"/>
    <hyperlink ref="F285" r:id="rId31" display="https://podminky.urs.cz/item/CS_URS_2024_01/711142559"/>
    <hyperlink ref="F292" r:id="rId32" display="https://podminky.urs.cz/item/CS_URS_2024_01/711142559"/>
    <hyperlink ref="F299" r:id="rId33" display="https://podminky.urs.cz/item/CS_URS_2024_01/711161215"/>
    <hyperlink ref="F303" r:id="rId34" display="https://podminky.urs.cz/item/CS_URS_2024_01/711161384"/>
    <hyperlink ref="F307" r:id="rId35" display="https://podminky.urs.cz/item/CS_URS_2024_01/998711201"/>
    <hyperlink ref="F311" r:id="rId36" display="https://podminky.urs.cz/item/CS_URS_2024_01/784191007"/>
    <hyperlink ref="F316" r:id="rId37" display="https://podminky.urs.cz/item/CS_URS_2024_01/784181101"/>
    <hyperlink ref="F321" r:id="rId38" display="https://podminky.urs.cz/item/CS_URS_2024_01/784221111"/>
    <hyperlink ref="F324" r:id="rId39" display="https://podminky.urs.cz/item/CS_URS_2024_01/784321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84</v>
      </c>
    </row>
    <row r="4" s="1" customFormat="1" ht="24.96" customHeight="1">
      <c r="B4" s="23"/>
      <c r="D4" s="24" t="s">
        <v>113</v>
      </c>
      <c r="L4" s="23"/>
      <c r="M4" s="115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Regenerace bytového domu na ulici Kepkova 1465/3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114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885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25. 3. 2024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27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28</v>
      </c>
      <c r="F15" s="39"/>
      <c r="G15" s="39"/>
      <c r="H15" s="39"/>
      <c r="I15" s="33" t="s">
        <v>29</v>
      </c>
      <c r="J15" s="28" t="s">
        <v>30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31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29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33</v>
      </c>
      <c r="E20" s="39"/>
      <c r="F20" s="39"/>
      <c r="G20" s="39"/>
      <c r="H20" s="39"/>
      <c r="I20" s="33" t="s">
        <v>26</v>
      </c>
      <c r="J20" s="28" t="s">
        <v>34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35</v>
      </c>
      <c r="F21" s="39"/>
      <c r="G21" s="39"/>
      <c r="H21" s="39"/>
      <c r="I21" s="33" t="s">
        <v>29</v>
      </c>
      <c r="J21" s="28" t="s">
        <v>36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38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39</v>
      </c>
      <c r="F24" s="39"/>
      <c r="G24" s="39"/>
      <c r="H24" s="39"/>
      <c r="I24" s="33" t="s">
        <v>29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40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42</v>
      </c>
      <c r="E30" s="39"/>
      <c r="F30" s="39"/>
      <c r="G30" s="39"/>
      <c r="H30" s="39"/>
      <c r="I30" s="39"/>
      <c r="J30" s="91">
        <f>ROUND(J88,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44</v>
      </c>
      <c r="G32" s="39"/>
      <c r="H32" s="39"/>
      <c r="I32" s="44" t="s">
        <v>43</v>
      </c>
      <c r="J32" s="44" t="s">
        <v>45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46</v>
      </c>
      <c r="E33" s="33" t="s">
        <v>47</v>
      </c>
      <c r="F33" s="123">
        <f>ROUND((SUM(BE88:BE262)),  2)</f>
        <v>0</v>
      </c>
      <c r="G33" s="39"/>
      <c r="H33" s="39"/>
      <c r="I33" s="124">
        <v>0.20999999999999999</v>
      </c>
      <c r="J33" s="123">
        <f>ROUND(((SUM(BE88:BE262))*I33),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48</v>
      </c>
      <c r="F34" s="123">
        <f>ROUND((SUM(BF88:BF262)),  2)</f>
        <v>0</v>
      </c>
      <c r="G34" s="39"/>
      <c r="H34" s="39"/>
      <c r="I34" s="124">
        <v>0.12</v>
      </c>
      <c r="J34" s="123">
        <f>ROUND(((SUM(BF88:BF262))*I34),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49</v>
      </c>
      <c r="F35" s="123">
        <f>ROUND((SUM(BG88:BG262)),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50</v>
      </c>
      <c r="F36" s="123">
        <f>ROUND((SUM(BH88:BH262)),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51</v>
      </c>
      <c r="F37" s="123">
        <f>ROUND((SUM(BI88:BI262)),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52</v>
      </c>
      <c r="E39" s="77"/>
      <c r="F39" s="77"/>
      <c r="G39" s="127" t="s">
        <v>53</v>
      </c>
      <c r="H39" s="128" t="s">
        <v>54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116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Regenerace bytového domu na ulici Kepkova 1465/3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114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03 - Střecha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Kepkova 1465/3</v>
      </c>
      <c r="G52" s="39"/>
      <c r="H52" s="39"/>
      <c r="I52" s="33" t="s">
        <v>23</v>
      </c>
      <c r="J52" s="65" t="str">
        <f>IF(J12="","",J12)</f>
        <v>25. 3. 2024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Statutární město Ostrava, městský obvod Slezská Os</v>
      </c>
      <c r="G54" s="39"/>
      <c r="H54" s="39"/>
      <c r="I54" s="33" t="s">
        <v>33</v>
      </c>
      <c r="J54" s="37" t="str">
        <f>E21</f>
        <v>Made 4 BIM s.r.o.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39"/>
      <c r="E55" s="39"/>
      <c r="F55" s="28" t="str">
        <f>IF(E18="","",E18)</f>
        <v>Vyplň údaj</v>
      </c>
      <c r="G55" s="39"/>
      <c r="H55" s="39"/>
      <c r="I55" s="33" t="s">
        <v>38</v>
      </c>
      <c r="J55" s="37" t="str">
        <f>E24</f>
        <v>Pavel Klus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117</v>
      </c>
      <c r="D57" s="125"/>
      <c r="E57" s="125"/>
      <c r="F57" s="125"/>
      <c r="G57" s="125"/>
      <c r="H57" s="125"/>
      <c r="I57" s="125"/>
      <c r="J57" s="132" t="s">
        <v>118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74</v>
      </c>
      <c r="D59" s="39"/>
      <c r="E59" s="39"/>
      <c r="F59" s="39"/>
      <c r="G59" s="39"/>
      <c r="H59" s="39"/>
      <c r="I59" s="39"/>
      <c r="J59" s="91">
        <f>J88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119</v>
      </c>
    </row>
    <row r="60" s="9" customFormat="1" ht="24.96" customHeight="1">
      <c r="A60" s="9"/>
      <c r="B60" s="134"/>
      <c r="C60" s="9"/>
      <c r="D60" s="135" t="s">
        <v>120</v>
      </c>
      <c r="E60" s="136"/>
      <c r="F60" s="136"/>
      <c r="G60" s="136"/>
      <c r="H60" s="136"/>
      <c r="I60" s="136"/>
      <c r="J60" s="137">
        <f>J89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604</v>
      </c>
      <c r="E61" s="140"/>
      <c r="F61" s="140"/>
      <c r="G61" s="140"/>
      <c r="H61" s="140"/>
      <c r="I61" s="140"/>
      <c r="J61" s="141">
        <f>J90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608</v>
      </c>
      <c r="E62" s="140"/>
      <c r="F62" s="140"/>
      <c r="G62" s="140"/>
      <c r="H62" s="140"/>
      <c r="I62" s="140"/>
      <c r="J62" s="141">
        <f>J99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34"/>
      <c r="C63" s="9"/>
      <c r="D63" s="135" t="s">
        <v>124</v>
      </c>
      <c r="E63" s="136"/>
      <c r="F63" s="136"/>
      <c r="G63" s="136"/>
      <c r="H63" s="136"/>
      <c r="I63" s="136"/>
      <c r="J63" s="137">
        <f>J103</f>
        <v>0</v>
      </c>
      <c r="K63" s="9"/>
      <c r="L63" s="13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38"/>
      <c r="C64" s="10"/>
      <c r="D64" s="139" t="s">
        <v>886</v>
      </c>
      <c r="E64" s="140"/>
      <c r="F64" s="140"/>
      <c r="G64" s="140"/>
      <c r="H64" s="140"/>
      <c r="I64" s="140"/>
      <c r="J64" s="141">
        <f>J104</f>
        <v>0</v>
      </c>
      <c r="K64" s="10"/>
      <c r="L64" s="13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8"/>
      <c r="C65" s="10"/>
      <c r="D65" s="139" t="s">
        <v>128</v>
      </c>
      <c r="E65" s="140"/>
      <c r="F65" s="140"/>
      <c r="G65" s="140"/>
      <c r="H65" s="140"/>
      <c r="I65" s="140"/>
      <c r="J65" s="141">
        <f>J108</f>
        <v>0</v>
      </c>
      <c r="K65" s="10"/>
      <c r="L65" s="13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8"/>
      <c r="C66" s="10"/>
      <c r="D66" s="139" t="s">
        <v>129</v>
      </c>
      <c r="E66" s="140"/>
      <c r="F66" s="140"/>
      <c r="G66" s="140"/>
      <c r="H66" s="140"/>
      <c r="I66" s="140"/>
      <c r="J66" s="141">
        <f>J150</f>
        <v>0</v>
      </c>
      <c r="K66" s="10"/>
      <c r="L66" s="13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38"/>
      <c r="C67" s="10"/>
      <c r="D67" s="139" t="s">
        <v>887</v>
      </c>
      <c r="E67" s="140"/>
      <c r="F67" s="140"/>
      <c r="G67" s="140"/>
      <c r="H67" s="140"/>
      <c r="I67" s="140"/>
      <c r="J67" s="141">
        <f>J226</f>
        <v>0</v>
      </c>
      <c r="K67" s="10"/>
      <c r="L67" s="13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38"/>
      <c r="C68" s="10"/>
      <c r="D68" s="139" t="s">
        <v>131</v>
      </c>
      <c r="E68" s="140"/>
      <c r="F68" s="140"/>
      <c r="G68" s="140"/>
      <c r="H68" s="140"/>
      <c r="I68" s="140"/>
      <c r="J68" s="141">
        <f>J245</f>
        <v>0</v>
      </c>
      <c r="K68" s="10"/>
      <c r="L68" s="13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39"/>
      <c r="D69" s="39"/>
      <c r="E69" s="39"/>
      <c r="F69" s="39"/>
      <c r="G69" s="39"/>
      <c r="H69" s="39"/>
      <c r="I69" s="39"/>
      <c r="J69" s="39"/>
      <c r="K69" s="39"/>
      <c r="L69" s="11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11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58"/>
      <c r="C74" s="59"/>
      <c r="D74" s="59"/>
      <c r="E74" s="59"/>
      <c r="F74" s="59"/>
      <c r="G74" s="59"/>
      <c r="H74" s="59"/>
      <c r="I74" s="59"/>
      <c r="J74" s="59"/>
      <c r="K74" s="5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133</v>
      </c>
      <c r="D75" s="39"/>
      <c r="E75" s="39"/>
      <c r="F75" s="39"/>
      <c r="G75" s="39"/>
      <c r="H75" s="39"/>
      <c r="I75" s="39"/>
      <c r="J75" s="39"/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17</v>
      </c>
      <c r="D77" s="39"/>
      <c r="E77" s="39"/>
      <c r="F77" s="39"/>
      <c r="G77" s="39"/>
      <c r="H77" s="39"/>
      <c r="I77" s="39"/>
      <c r="J77" s="39"/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39"/>
      <c r="D78" s="39"/>
      <c r="E78" s="116" t="str">
        <f>E7</f>
        <v>Regenerace bytového domu na ulici Kepkova 1465/3</v>
      </c>
      <c r="F78" s="33"/>
      <c r="G78" s="33"/>
      <c r="H78" s="33"/>
      <c r="I78" s="39"/>
      <c r="J78" s="39"/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114</v>
      </c>
      <c r="D79" s="39"/>
      <c r="E79" s="39"/>
      <c r="F79" s="39"/>
      <c r="G79" s="39"/>
      <c r="H79" s="39"/>
      <c r="I79" s="39"/>
      <c r="J79" s="39"/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39"/>
      <c r="D80" s="39"/>
      <c r="E80" s="63" t="str">
        <f>E9</f>
        <v>03 - Střecha</v>
      </c>
      <c r="F80" s="39"/>
      <c r="G80" s="39"/>
      <c r="H80" s="39"/>
      <c r="I80" s="39"/>
      <c r="J80" s="39"/>
      <c r="K80" s="39"/>
      <c r="L80" s="11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39"/>
      <c r="D81" s="39"/>
      <c r="E81" s="39"/>
      <c r="F81" s="39"/>
      <c r="G81" s="39"/>
      <c r="H81" s="39"/>
      <c r="I81" s="39"/>
      <c r="J81" s="39"/>
      <c r="K81" s="39"/>
      <c r="L81" s="11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39"/>
      <c r="E82" s="39"/>
      <c r="F82" s="28" t="str">
        <f>F12</f>
        <v>Kepkova 1465/3</v>
      </c>
      <c r="G82" s="39"/>
      <c r="H82" s="39"/>
      <c r="I82" s="33" t="s">
        <v>23</v>
      </c>
      <c r="J82" s="65" t="str">
        <f>IF(J12="","",J12)</f>
        <v>25. 3. 2024</v>
      </c>
      <c r="K82" s="39"/>
      <c r="L82" s="11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11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39"/>
      <c r="E84" s="39"/>
      <c r="F84" s="28" t="str">
        <f>E15</f>
        <v>Statutární město Ostrava, městský obvod Slezská Os</v>
      </c>
      <c r="G84" s="39"/>
      <c r="H84" s="39"/>
      <c r="I84" s="33" t="s">
        <v>33</v>
      </c>
      <c r="J84" s="37" t="str">
        <f>E21</f>
        <v>Made 4 BIM s.r.o.</v>
      </c>
      <c r="K84" s="39"/>
      <c r="L84" s="11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31</v>
      </c>
      <c r="D85" s="39"/>
      <c r="E85" s="39"/>
      <c r="F85" s="28" t="str">
        <f>IF(E18="","",E18)</f>
        <v>Vyplň údaj</v>
      </c>
      <c r="G85" s="39"/>
      <c r="H85" s="39"/>
      <c r="I85" s="33" t="s">
        <v>38</v>
      </c>
      <c r="J85" s="37" t="str">
        <f>E24</f>
        <v>Pavel Klus</v>
      </c>
      <c r="K85" s="39"/>
      <c r="L85" s="11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39"/>
      <c r="D86" s="39"/>
      <c r="E86" s="39"/>
      <c r="F86" s="39"/>
      <c r="G86" s="39"/>
      <c r="H86" s="39"/>
      <c r="I86" s="39"/>
      <c r="J86" s="39"/>
      <c r="K86" s="39"/>
      <c r="L86" s="11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42"/>
      <c r="B87" s="143"/>
      <c r="C87" s="144" t="s">
        <v>134</v>
      </c>
      <c r="D87" s="145" t="s">
        <v>61</v>
      </c>
      <c r="E87" s="145" t="s">
        <v>57</v>
      </c>
      <c r="F87" s="145" t="s">
        <v>58</v>
      </c>
      <c r="G87" s="145" t="s">
        <v>135</v>
      </c>
      <c r="H87" s="145" t="s">
        <v>136</v>
      </c>
      <c r="I87" s="145" t="s">
        <v>137</v>
      </c>
      <c r="J87" s="145" t="s">
        <v>118</v>
      </c>
      <c r="K87" s="146" t="s">
        <v>138</v>
      </c>
      <c r="L87" s="147"/>
      <c r="M87" s="81" t="s">
        <v>3</v>
      </c>
      <c r="N87" s="82" t="s">
        <v>46</v>
      </c>
      <c r="O87" s="82" t="s">
        <v>139</v>
      </c>
      <c r="P87" s="82" t="s">
        <v>140</v>
      </c>
      <c r="Q87" s="82" t="s">
        <v>141</v>
      </c>
      <c r="R87" s="82" t="s">
        <v>142</v>
      </c>
      <c r="S87" s="82" t="s">
        <v>143</v>
      </c>
      <c r="T87" s="83" t="s">
        <v>144</v>
      </c>
      <c r="U87" s="142"/>
      <c r="V87" s="142"/>
      <c r="W87" s="142"/>
      <c r="X87" s="142"/>
      <c r="Y87" s="142"/>
      <c r="Z87" s="142"/>
      <c r="AA87" s="142"/>
      <c r="AB87" s="142"/>
      <c r="AC87" s="142"/>
      <c r="AD87" s="142"/>
      <c r="AE87" s="142"/>
    </row>
    <row r="88" s="2" customFormat="1" ht="22.8" customHeight="1">
      <c r="A88" s="39"/>
      <c r="B88" s="40"/>
      <c r="C88" s="88" t="s">
        <v>145</v>
      </c>
      <c r="D88" s="39"/>
      <c r="E88" s="39"/>
      <c r="F88" s="39"/>
      <c r="G88" s="39"/>
      <c r="H88" s="39"/>
      <c r="I88" s="39"/>
      <c r="J88" s="148">
        <f>BK88</f>
        <v>0</v>
      </c>
      <c r="K88" s="39"/>
      <c r="L88" s="40"/>
      <c r="M88" s="84"/>
      <c r="N88" s="69"/>
      <c r="O88" s="85"/>
      <c r="P88" s="149">
        <f>P89+P103</f>
        <v>0</v>
      </c>
      <c r="Q88" s="85"/>
      <c r="R88" s="149">
        <f>R89+R103</f>
        <v>13.868877600000001</v>
      </c>
      <c r="S88" s="85"/>
      <c r="T88" s="150">
        <f>T89+T103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20" t="s">
        <v>75</v>
      </c>
      <c r="AU88" s="20" t="s">
        <v>119</v>
      </c>
      <c r="BK88" s="151">
        <f>BK89+BK103</f>
        <v>0</v>
      </c>
    </row>
    <row r="89" s="12" customFormat="1" ht="25.92" customHeight="1">
      <c r="A89" s="12"/>
      <c r="B89" s="152"/>
      <c r="C89" s="12"/>
      <c r="D89" s="153" t="s">
        <v>75</v>
      </c>
      <c r="E89" s="154" t="s">
        <v>146</v>
      </c>
      <c r="F89" s="154" t="s">
        <v>147</v>
      </c>
      <c r="G89" s="12"/>
      <c r="H89" s="12"/>
      <c r="I89" s="155"/>
      <c r="J89" s="156">
        <f>BK89</f>
        <v>0</v>
      </c>
      <c r="K89" s="12"/>
      <c r="L89" s="152"/>
      <c r="M89" s="157"/>
      <c r="N89" s="158"/>
      <c r="O89" s="158"/>
      <c r="P89" s="159">
        <f>P90+P99</f>
        <v>0</v>
      </c>
      <c r="Q89" s="158"/>
      <c r="R89" s="159">
        <f>R90+R99</f>
        <v>7.8314000000000004</v>
      </c>
      <c r="S89" s="158"/>
      <c r="T89" s="160">
        <f>T90+T99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53" t="s">
        <v>84</v>
      </c>
      <c r="AT89" s="161" t="s">
        <v>75</v>
      </c>
      <c r="AU89" s="161" t="s">
        <v>76</v>
      </c>
      <c r="AY89" s="153" t="s">
        <v>148</v>
      </c>
      <c r="BK89" s="162">
        <f>BK90+BK99</f>
        <v>0</v>
      </c>
    </row>
    <row r="90" s="12" customFormat="1" ht="22.8" customHeight="1">
      <c r="A90" s="12"/>
      <c r="B90" s="152"/>
      <c r="C90" s="12"/>
      <c r="D90" s="153" t="s">
        <v>75</v>
      </c>
      <c r="E90" s="163" t="s">
        <v>172</v>
      </c>
      <c r="F90" s="163" t="s">
        <v>681</v>
      </c>
      <c r="G90" s="12"/>
      <c r="H90" s="12"/>
      <c r="I90" s="155"/>
      <c r="J90" s="164">
        <f>BK90</f>
        <v>0</v>
      </c>
      <c r="K90" s="12"/>
      <c r="L90" s="152"/>
      <c r="M90" s="157"/>
      <c r="N90" s="158"/>
      <c r="O90" s="158"/>
      <c r="P90" s="159">
        <f>SUM(P91:P98)</f>
        <v>0</v>
      </c>
      <c r="Q90" s="158"/>
      <c r="R90" s="159">
        <f>SUM(R91:R98)</f>
        <v>7.8314000000000004</v>
      </c>
      <c r="S90" s="158"/>
      <c r="T90" s="160">
        <f>SUM(T91:T98)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53" t="s">
        <v>84</v>
      </c>
      <c r="AT90" s="161" t="s">
        <v>75</v>
      </c>
      <c r="AU90" s="161" t="s">
        <v>84</v>
      </c>
      <c r="AY90" s="153" t="s">
        <v>148</v>
      </c>
      <c r="BK90" s="162">
        <f>SUM(BK91:BK98)</f>
        <v>0</v>
      </c>
    </row>
    <row r="91" s="2" customFormat="1" ht="24.15" customHeight="1">
      <c r="A91" s="39"/>
      <c r="B91" s="165"/>
      <c r="C91" s="166" t="s">
        <v>84</v>
      </c>
      <c r="D91" s="166" t="s">
        <v>150</v>
      </c>
      <c r="E91" s="167" t="s">
        <v>888</v>
      </c>
      <c r="F91" s="168" t="s">
        <v>889</v>
      </c>
      <c r="G91" s="169" t="s">
        <v>193</v>
      </c>
      <c r="H91" s="170">
        <v>2</v>
      </c>
      <c r="I91" s="171"/>
      <c r="J91" s="172">
        <f>ROUND(I91*H91,2)</f>
        <v>0</v>
      </c>
      <c r="K91" s="168" t="s">
        <v>154</v>
      </c>
      <c r="L91" s="40"/>
      <c r="M91" s="173" t="s">
        <v>3</v>
      </c>
      <c r="N91" s="174" t="s">
        <v>48</v>
      </c>
      <c r="O91" s="73"/>
      <c r="P91" s="175">
        <f>O91*H91</f>
        <v>0</v>
      </c>
      <c r="Q91" s="175">
        <v>1.6873</v>
      </c>
      <c r="R91" s="175">
        <f>Q91*H91</f>
        <v>3.3746</v>
      </c>
      <c r="S91" s="175">
        <v>0</v>
      </c>
      <c r="T91" s="17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177" t="s">
        <v>155</v>
      </c>
      <c r="AT91" s="177" t="s">
        <v>150</v>
      </c>
      <c r="AU91" s="177" t="s">
        <v>156</v>
      </c>
      <c r="AY91" s="20" t="s">
        <v>148</v>
      </c>
      <c r="BE91" s="178">
        <f>IF(N91="základní",J91,0)</f>
        <v>0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20" t="s">
        <v>156</v>
      </c>
      <c r="BK91" s="178">
        <f>ROUND(I91*H91,2)</f>
        <v>0</v>
      </c>
      <c r="BL91" s="20" t="s">
        <v>155</v>
      </c>
      <c r="BM91" s="177" t="s">
        <v>890</v>
      </c>
    </row>
    <row r="92" s="2" customFormat="1">
      <c r="A92" s="39"/>
      <c r="B92" s="40"/>
      <c r="C92" s="39"/>
      <c r="D92" s="179" t="s">
        <v>158</v>
      </c>
      <c r="E92" s="39"/>
      <c r="F92" s="180" t="s">
        <v>891</v>
      </c>
      <c r="G92" s="39"/>
      <c r="H92" s="39"/>
      <c r="I92" s="181"/>
      <c r="J92" s="39"/>
      <c r="K92" s="39"/>
      <c r="L92" s="40"/>
      <c r="M92" s="182"/>
      <c r="N92" s="183"/>
      <c r="O92" s="73"/>
      <c r="P92" s="73"/>
      <c r="Q92" s="73"/>
      <c r="R92" s="73"/>
      <c r="S92" s="73"/>
      <c r="T92" s="74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20" t="s">
        <v>158</v>
      </c>
      <c r="AU92" s="20" t="s">
        <v>156</v>
      </c>
    </row>
    <row r="93" s="2" customFormat="1">
      <c r="A93" s="39"/>
      <c r="B93" s="40"/>
      <c r="C93" s="39"/>
      <c r="D93" s="184" t="s">
        <v>160</v>
      </c>
      <c r="E93" s="39"/>
      <c r="F93" s="185" t="s">
        <v>892</v>
      </c>
      <c r="G93" s="39"/>
      <c r="H93" s="39"/>
      <c r="I93" s="181"/>
      <c r="J93" s="39"/>
      <c r="K93" s="39"/>
      <c r="L93" s="40"/>
      <c r="M93" s="182"/>
      <c r="N93" s="183"/>
      <c r="O93" s="73"/>
      <c r="P93" s="73"/>
      <c r="Q93" s="73"/>
      <c r="R93" s="73"/>
      <c r="S93" s="73"/>
      <c r="T93" s="74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20" t="s">
        <v>160</v>
      </c>
      <c r="AU93" s="20" t="s">
        <v>156</v>
      </c>
    </row>
    <row r="94" s="14" customFormat="1">
      <c r="A94" s="14"/>
      <c r="B94" s="193"/>
      <c r="C94" s="14"/>
      <c r="D94" s="179" t="s">
        <v>162</v>
      </c>
      <c r="E94" s="194" t="s">
        <v>3</v>
      </c>
      <c r="F94" s="195" t="s">
        <v>893</v>
      </c>
      <c r="G94" s="14"/>
      <c r="H94" s="196">
        <v>2</v>
      </c>
      <c r="I94" s="197"/>
      <c r="J94" s="14"/>
      <c r="K94" s="14"/>
      <c r="L94" s="193"/>
      <c r="M94" s="198"/>
      <c r="N94" s="199"/>
      <c r="O94" s="199"/>
      <c r="P94" s="199"/>
      <c r="Q94" s="199"/>
      <c r="R94" s="199"/>
      <c r="S94" s="199"/>
      <c r="T94" s="20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194" t="s">
        <v>162</v>
      </c>
      <c r="AU94" s="194" t="s">
        <v>156</v>
      </c>
      <c r="AV94" s="14" t="s">
        <v>156</v>
      </c>
      <c r="AW94" s="14" t="s">
        <v>37</v>
      </c>
      <c r="AX94" s="14" t="s">
        <v>84</v>
      </c>
      <c r="AY94" s="194" t="s">
        <v>148</v>
      </c>
    </row>
    <row r="95" s="2" customFormat="1" ht="24.15" customHeight="1">
      <c r="A95" s="39"/>
      <c r="B95" s="165"/>
      <c r="C95" s="166" t="s">
        <v>156</v>
      </c>
      <c r="D95" s="166" t="s">
        <v>150</v>
      </c>
      <c r="E95" s="167" t="s">
        <v>894</v>
      </c>
      <c r="F95" s="168" t="s">
        <v>895</v>
      </c>
      <c r="G95" s="169" t="s">
        <v>193</v>
      </c>
      <c r="H95" s="170">
        <v>2</v>
      </c>
      <c r="I95" s="171"/>
      <c r="J95" s="172">
        <f>ROUND(I95*H95,2)</f>
        <v>0</v>
      </c>
      <c r="K95" s="168" t="s">
        <v>154</v>
      </c>
      <c r="L95" s="40"/>
      <c r="M95" s="173" t="s">
        <v>3</v>
      </c>
      <c r="N95" s="174" t="s">
        <v>48</v>
      </c>
      <c r="O95" s="73"/>
      <c r="P95" s="175">
        <f>O95*H95</f>
        <v>0</v>
      </c>
      <c r="Q95" s="175">
        <v>2.2284000000000002</v>
      </c>
      <c r="R95" s="175">
        <f>Q95*H95</f>
        <v>4.4568000000000003</v>
      </c>
      <c r="S95" s="175">
        <v>0</v>
      </c>
      <c r="T95" s="17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77" t="s">
        <v>155</v>
      </c>
      <c r="AT95" s="177" t="s">
        <v>150</v>
      </c>
      <c r="AU95" s="177" t="s">
        <v>156</v>
      </c>
      <c r="AY95" s="20" t="s">
        <v>148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20" t="s">
        <v>156</v>
      </c>
      <c r="BK95" s="178">
        <f>ROUND(I95*H95,2)</f>
        <v>0</v>
      </c>
      <c r="BL95" s="20" t="s">
        <v>155</v>
      </c>
      <c r="BM95" s="177" t="s">
        <v>896</v>
      </c>
    </row>
    <row r="96" s="2" customFormat="1">
      <c r="A96" s="39"/>
      <c r="B96" s="40"/>
      <c r="C96" s="39"/>
      <c r="D96" s="179" t="s">
        <v>158</v>
      </c>
      <c r="E96" s="39"/>
      <c r="F96" s="180" t="s">
        <v>897</v>
      </c>
      <c r="G96" s="39"/>
      <c r="H96" s="39"/>
      <c r="I96" s="181"/>
      <c r="J96" s="39"/>
      <c r="K96" s="39"/>
      <c r="L96" s="40"/>
      <c r="M96" s="182"/>
      <c r="N96" s="183"/>
      <c r="O96" s="73"/>
      <c r="P96" s="73"/>
      <c r="Q96" s="73"/>
      <c r="R96" s="73"/>
      <c r="S96" s="73"/>
      <c r="T96" s="74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20" t="s">
        <v>158</v>
      </c>
      <c r="AU96" s="20" t="s">
        <v>156</v>
      </c>
    </row>
    <row r="97" s="2" customFormat="1">
      <c r="A97" s="39"/>
      <c r="B97" s="40"/>
      <c r="C97" s="39"/>
      <c r="D97" s="184" t="s">
        <v>160</v>
      </c>
      <c r="E97" s="39"/>
      <c r="F97" s="185" t="s">
        <v>898</v>
      </c>
      <c r="G97" s="39"/>
      <c r="H97" s="39"/>
      <c r="I97" s="181"/>
      <c r="J97" s="39"/>
      <c r="K97" s="39"/>
      <c r="L97" s="40"/>
      <c r="M97" s="182"/>
      <c r="N97" s="183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160</v>
      </c>
      <c r="AU97" s="20" t="s">
        <v>156</v>
      </c>
    </row>
    <row r="98" s="14" customFormat="1">
      <c r="A98" s="14"/>
      <c r="B98" s="193"/>
      <c r="C98" s="14"/>
      <c r="D98" s="179" t="s">
        <v>162</v>
      </c>
      <c r="E98" s="194" t="s">
        <v>3</v>
      </c>
      <c r="F98" s="195" t="s">
        <v>893</v>
      </c>
      <c r="G98" s="14"/>
      <c r="H98" s="196">
        <v>2</v>
      </c>
      <c r="I98" s="197"/>
      <c r="J98" s="14"/>
      <c r="K98" s="14"/>
      <c r="L98" s="193"/>
      <c r="M98" s="198"/>
      <c r="N98" s="199"/>
      <c r="O98" s="199"/>
      <c r="P98" s="199"/>
      <c r="Q98" s="199"/>
      <c r="R98" s="199"/>
      <c r="S98" s="199"/>
      <c r="T98" s="20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194" t="s">
        <v>162</v>
      </c>
      <c r="AU98" s="194" t="s">
        <v>156</v>
      </c>
      <c r="AV98" s="14" t="s">
        <v>156</v>
      </c>
      <c r="AW98" s="14" t="s">
        <v>37</v>
      </c>
      <c r="AX98" s="14" t="s">
        <v>84</v>
      </c>
      <c r="AY98" s="194" t="s">
        <v>148</v>
      </c>
    </row>
    <row r="99" s="12" customFormat="1" ht="22.8" customHeight="1">
      <c r="A99" s="12"/>
      <c r="B99" s="152"/>
      <c r="C99" s="12"/>
      <c r="D99" s="153" t="s">
        <v>75</v>
      </c>
      <c r="E99" s="163" t="s">
        <v>809</v>
      </c>
      <c r="F99" s="163" t="s">
        <v>810</v>
      </c>
      <c r="G99" s="12"/>
      <c r="H99" s="12"/>
      <c r="I99" s="155"/>
      <c r="J99" s="164">
        <f>BK99</f>
        <v>0</v>
      </c>
      <c r="K99" s="12"/>
      <c r="L99" s="152"/>
      <c r="M99" s="157"/>
      <c r="N99" s="158"/>
      <c r="O99" s="158"/>
      <c r="P99" s="159">
        <f>SUM(P100:P102)</f>
        <v>0</v>
      </c>
      <c r="Q99" s="158"/>
      <c r="R99" s="159">
        <f>SUM(R100:R102)</f>
        <v>0</v>
      </c>
      <c r="S99" s="158"/>
      <c r="T99" s="160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53" t="s">
        <v>84</v>
      </c>
      <c r="AT99" s="161" t="s">
        <v>75</v>
      </c>
      <c r="AU99" s="161" t="s">
        <v>84</v>
      </c>
      <c r="AY99" s="153" t="s">
        <v>148</v>
      </c>
      <c r="BK99" s="162">
        <f>SUM(BK100:BK102)</f>
        <v>0</v>
      </c>
    </row>
    <row r="100" s="2" customFormat="1" ht="24.15" customHeight="1">
      <c r="A100" s="39"/>
      <c r="B100" s="165"/>
      <c r="C100" s="166" t="s">
        <v>172</v>
      </c>
      <c r="D100" s="166" t="s">
        <v>150</v>
      </c>
      <c r="E100" s="167" t="s">
        <v>899</v>
      </c>
      <c r="F100" s="168" t="s">
        <v>900</v>
      </c>
      <c r="G100" s="169" t="s">
        <v>340</v>
      </c>
      <c r="H100" s="170">
        <v>7.8310000000000004</v>
      </c>
      <c r="I100" s="171"/>
      <c r="J100" s="172">
        <f>ROUND(I100*H100,2)</f>
        <v>0</v>
      </c>
      <c r="K100" s="168" t="s">
        <v>154</v>
      </c>
      <c r="L100" s="40"/>
      <c r="M100" s="173" t="s">
        <v>3</v>
      </c>
      <c r="N100" s="174" t="s">
        <v>48</v>
      </c>
      <c r="O100" s="73"/>
      <c r="P100" s="175">
        <f>O100*H100</f>
        <v>0</v>
      </c>
      <c r="Q100" s="175">
        <v>0</v>
      </c>
      <c r="R100" s="175">
        <f>Q100*H100</f>
        <v>0</v>
      </c>
      <c r="S100" s="175">
        <v>0</v>
      </c>
      <c r="T100" s="17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177" t="s">
        <v>155</v>
      </c>
      <c r="AT100" s="177" t="s">
        <v>150</v>
      </c>
      <c r="AU100" s="177" t="s">
        <v>156</v>
      </c>
      <c r="AY100" s="20" t="s">
        <v>148</v>
      </c>
      <c r="BE100" s="178">
        <f>IF(N100="základní",J100,0)</f>
        <v>0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20" t="s">
        <v>156</v>
      </c>
      <c r="BK100" s="178">
        <f>ROUND(I100*H100,2)</f>
        <v>0</v>
      </c>
      <c r="BL100" s="20" t="s">
        <v>155</v>
      </c>
      <c r="BM100" s="177" t="s">
        <v>901</v>
      </c>
    </row>
    <row r="101" s="2" customFormat="1">
      <c r="A101" s="39"/>
      <c r="B101" s="40"/>
      <c r="C101" s="39"/>
      <c r="D101" s="179" t="s">
        <v>158</v>
      </c>
      <c r="E101" s="39"/>
      <c r="F101" s="180" t="s">
        <v>902</v>
      </c>
      <c r="G101" s="39"/>
      <c r="H101" s="39"/>
      <c r="I101" s="181"/>
      <c r="J101" s="39"/>
      <c r="K101" s="39"/>
      <c r="L101" s="40"/>
      <c r="M101" s="182"/>
      <c r="N101" s="183"/>
      <c r="O101" s="73"/>
      <c r="P101" s="73"/>
      <c r="Q101" s="73"/>
      <c r="R101" s="73"/>
      <c r="S101" s="73"/>
      <c r="T101" s="74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20" t="s">
        <v>158</v>
      </c>
      <c r="AU101" s="20" t="s">
        <v>156</v>
      </c>
    </row>
    <row r="102" s="2" customFormat="1">
      <c r="A102" s="39"/>
      <c r="B102" s="40"/>
      <c r="C102" s="39"/>
      <c r="D102" s="184" t="s">
        <v>160</v>
      </c>
      <c r="E102" s="39"/>
      <c r="F102" s="185" t="s">
        <v>903</v>
      </c>
      <c r="G102" s="39"/>
      <c r="H102" s="39"/>
      <c r="I102" s="181"/>
      <c r="J102" s="39"/>
      <c r="K102" s="39"/>
      <c r="L102" s="40"/>
      <c r="M102" s="182"/>
      <c r="N102" s="183"/>
      <c r="O102" s="73"/>
      <c r="P102" s="73"/>
      <c r="Q102" s="73"/>
      <c r="R102" s="73"/>
      <c r="S102" s="73"/>
      <c r="T102" s="74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20" t="s">
        <v>160</v>
      </c>
      <c r="AU102" s="20" t="s">
        <v>156</v>
      </c>
    </row>
    <row r="103" s="12" customFormat="1" ht="25.92" customHeight="1">
      <c r="A103" s="12"/>
      <c r="B103" s="152"/>
      <c r="C103" s="12"/>
      <c r="D103" s="153" t="s">
        <v>75</v>
      </c>
      <c r="E103" s="154" t="s">
        <v>363</v>
      </c>
      <c r="F103" s="154" t="s">
        <v>364</v>
      </c>
      <c r="G103" s="12"/>
      <c r="H103" s="12"/>
      <c r="I103" s="155"/>
      <c r="J103" s="156">
        <f>BK103</f>
        <v>0</v>
      </c>
      <c r="K103" s="12"/>
      <c r="L103" s="152"/>
      <c r="M103" s="157"/>
      <c r="N103" s="158"/>
      <c r="O103" s="158"/>
      <c r="P103" s="159">
        <f>P104+P108+P150+P226+P245</f>
        <v>0</v>
      </c>
      <c r="Q103" s="158"/>
      <c r="R103" s="159">
        <f>R104+R108+R150+R226+R245</f>
        <v>6.0374776000000008</v>
      </c>
      <c r="S103" s="158"/>
      <c r="T103" s="160">
        <f>T104+T108+T150+T226+T245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53" t="s">
        <v>156</v>
      </c>
      <c r="AT103" s="161" t="s">
        <v>75</v>
      </c>
      <c r="AU103" s="161" t="s">
        <v>76</v>
      </c>
      <c r="AY103" s="153" t="s">
        <v>148</v>
      </c>
      <c r="BK103" s="162">
        <f>BK104+BK108+BK150+BK226+BK245</f>
        <v>0</v>
      </c>
    </row>
    <row r="104" s="12" customFormat="1" ht="22.8" customHeight="1">
      <c r="A104" s="12"/>
      <c r="B104" s="152"/>
      <c r="C104" s="12"/>
      <c r="D104" s="153" t="s">
        <v>75</v>
      </c>
      <c r="E104" s="163" t="s">
        <v>904</v>
      </c>
      <c r="F104" s="163" t="s">
        <v>905</v>
      </c>
      <c r="G104" s="12"/>
      <c r="H104" s="12"/>
      <c r="I104" s="155"/>
      <c r="J104" s="164">
        <f>BK104</f>
        <v>0</v>
      </c>
      <c r="K104" s="12"/>
      <c r="L104" s="152"/>
      <c r="M104" s="157"/>
      <c r="N104" s="158"/>
      <c r="O104" s="158"/>
      <c r="P104" s="159">
        <f>SUM(P105:P107)</f>
        <v>0</v>
      </c>
      <c r="Q104" s="158"/>
      <c r="R104" s="159">
        <f>SUM(R105:R107)</f>
        <v>0.0045000000000000005</v>
      </c>
      <c r="S104" s="158"/>
      <c r="T104" s="160">
        <f>SUM(T105:T107)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53" t="s">
        <v>156</v>
      </c>
      <c r="AT104" s="161" t="s">
        <v>75</v>
      </c>
      <c r="AU104" s="161" t="s">
        <v>84</v>
      </c>
      <c r="AY104" s="153" t="s">
        <v>148</v>
      </c>
      <c r="BK104" s="162">
        <f>SUM(BK105:BK107)</f>
        <v>0</v>
      </c>
    </row>
    <row r="105" s="2" customFormat="1" ht="24.15" customHeight="1">
      <c r="A105" s="39"/>
      <c r="B105" s="165"/>
      <c r="C105" s="166" t="s">
        <v>155</v>
      </c>
      <c r="D105" s="166" t="s">
        <v>150</v>
      </c>
      <c r="E105" s="167" t="s">
        <v>906</v>
      </c>
      <c r="F105" s="168" t="s">
        <v>907</v>
      </c>
      <c r="G105" s="169" t="s">
        <v>369</v>
      </c>
      <c r="H105" s="170">
        <v>3</v>
      </c>
      <c r="I105" s="171"/>
      <c r="J105" s="172">
        <f>ROUND(I105*H105,2)</f>
        <v>0</v>
      </c>
      <c r="K105" s="168" t="s">
        <v>154</v>
      </c>
      <c r="L105" s="40"/>
      <c r="M105" s="173" t="s">
        <v>3</v>
      </c>
      <c r="N105" s="174" t="s">
        <v>48</v>
      </c>
      <c r="O105" s="73"/>
      <c r="P105" s="175">
        <f>O105*H105</f>
        <v>0</v>
      </c>
      <c r="Q105" s="175">
        <v>0.0015</v>
      </c>
      <c r="R105" s="175">
        <f>Q105*H105</f>
        <v>0.0045000000000000005</v>
      </c>
      <c r="S105" s="175">
        <v>0</v>
      </c>
      <c r="T105" s="17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77" t="s">
        <v>282</v>
      </c>
      <c r="AT105" s="177" t="s">
        <v>150</v>
      </c>
      <c r="AU105" s="177" t="s">
        <v>156</v>
      </c>
      <c r="AY105" s="20" t="s">
        <v>148</v>
      </c>
      <c r="BE105" s="178">
        <f>IF(N105="základní",J105,0)</f>
        <v>0</v>
      </c>
      <c r="BF105" s="178">
        <f>IF(N105="snížená",J105,0)</f>
        <v>0</v>
      </c>
      <c r="BG105" s="178">
        <f>IF(N105="zákl. přenesená",J105,0)</f>
        <v>0</v>
      </c>
      <c r="BH105" s="178">
        <f>IF(N105="sníž. přenesená",J105,0)</f>
        <v>0</v>
      </c>
      <c r="BI105" s="178">
        <f>IF(N105="nulová",J105,0)</f>
        <v>0</v>
      </c>
      <c r="BJ105" s="20" t="s">
        <v>156</v>
      </c>
      <c r="BK105" s="178">
        <f>ROUND(I105*H105,2)</f>
        <v>0</v>
      </c>
      <c r="BL105" s="20" t="s">
        <v>282</v>
      </c>
      <c r="BM105" s="177" t="s">
        <v>908</v>
      </c>
    </row>
    <row r="106" s="2" customFormat="1">
      <c r="A106" s="39"/>
      <c r="B106" s="40"/>
      <c r="C106" s="39"/>
      <c r="D106" s="179" t="s">
        <v>158</v>
      </c>
      <c r="E106" s="39"/>
      <c r="F106" s="180" t="s">
        <v>909</v>
      </c>
      <c r="G106" s="39"/>
      <c r="H106" s="39"/>
      <c r="I106" s="181"/>
      <c r="J106" s="39"/>
      <c r="K106" s="39"/>
      <c r="L106" s="40"/>
      <c r="M106" s="182"/>
      <c r="N106" s="183"/>
      <c r="O106" s="73"/>
      <c r="P106" s="73"/>
      <c r="Q106" s="73"/>
      <c r="R106" s="73"/>
      <c r="S106" s="73"/>
      <c r="T106" s="74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20" t="s">
        <v>158</v>
      </c>
      <c r="AU106" s="20" t="s">
        <v>156</v>
      </c>
    </row>
    <row r="107" s="2" customFormat="1">
      <c r="A107" s="39"/>
      <c r="B107" s="40"/>
      <c r="C107" s="39"/>
      <c r="D107" s="184" t="s">
        <v>160</v>
      </c>
      <c r="E107" s="39"/>
      <c r="F107" s="185" t="s">
        <v>910</v>
      </c>
      <c r="G107" s="39"/>
      <c r="H107" s="39"/>
      <c r="I107" s="181"/>
      <c r="J107" s="39"/>
      <c r="K107" s="39"/>
      <c r="L107" s="40"/>
      <c r="M107" s="182"/>
      <c r="N107" s="183"/>
      <c r="O107" s="73"/>
      <c r="P107" s="73"/>
      <c r="Q107" s="73"/>
      <c r="R107" s="73"/>
      <c r="S107" s="73"/>
      <c r="T107" s="74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20" t="s">
        <v>160</v>
      </c>
      <c r="AU107" s="20" t="s">
        <v>156</v>
      </c>
    </row>
    <row r="108" s="12" customFormat="1" ht="22.8" customHeight="1">
      <c r="A108" s="12"/>
      <c r="B108" s="152"/>
      <c r="C108" s="12"/>
      <c r="D108" s="153" t="s">
        <v>75</v>
      </c>
      <c r="E108" s="163" t="s">
        <v>433</v>
      </c>
      <c r="F108" s="163" t="s">
        <v>434</v>
      </c>
      <c r="G108" s="12"/>
      <c r="H108" s="12"/>
      <c r="I108" s="155"/>
      <c r="J108" s="164">
        <f>BK108</f>
        <v>0</v>
      </c>
      <c r="K108" s="12"/>
      <c r="L108" s="152"/>
      <c r="M108" s="157"/>
      <c r="N108" s="158"/>
      <c r="O108" s="158"/>
      <c r="P108" s="159">
        <f>SUM(P109:P149)</f>
        <v>0</v>
      </c>
      <c r="Q108" s="158"/>
      <c r="R108" s="159">
        <f>SUM(R109:R149)</f>
        <v>3.4971316000000008</v>
      </c>
      <c r="S108" s="158"/>
      <c r="T108" s="160">
        <f>SUM(T109:T149)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53" t="s">
        <v>156</v>
      </c>
      <c r="AT108" s="161" t="s">
        <v>75</v>
      </c>
      <c r="AU108" s="161" t="s">
        <v>84</v>
      </c>
      <c r="AY108" s="153" t="s">
        <v>148</v>
      </c>
      <c r="BK108" s="162">
        <f>SUM(BK109:BK149)</f>
        <v>0</v>
      </c>
    </row>
    <row r="109" s="2" customFormat="1" ht="24.15" customHeight="1">
      <c r="A109" s="39"/>
      <c r="B109" s="165"/>
      <c r="C109" s="166" t="s">
        <v>190</v>
      </c>
      <c r="D109" s="166" t="s">
        <v>150</v>
      </c>
      <c r="E109" s="167" t="s">
        <v>911</v>
      </c>
      <c r="F109" s="168" t="s">
        <v>912</v>
      </c>
      <c r="G109" s="169" t="s">
        <v>193</v>
      </c>
      <c r="H109" s="170">
        <v>12.380000000000001</v>
      </c>
      <c r="I109" s="171"/>
      <c r="J109" s="172">
        <f>ROUND(I109*H109,2)</f>
        <v>0</v>
      </c>
      <c r="K109" s="168" t="s">
        <v>154</v>
      </c>
      <c r="L109" s="40"/>
      <c r="M109" s="173" t="s">
        <v>3</v>
      </c>
      <c r="N109" s="174" t="s">
        <v>48</v>
      </c>
      <c r="O109" s="73"/>
      <c r="P109" s="175">
        <f>O109*H109</f>
        <v>0</v>
      </c>
      <c r="Q109" s="175">
        <v>0.00122</v>
      </c>
      <c r="R109" s="175">
        <f>Q109*H109</f>
        <v>0.0151036</v>
      </c>
      <c r="S109" s="175">
        <v>0</v>
      </c>
      <c r="T109" s="17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77" t="s">
        <v>282</v>
      </c>
      <c r="AT109" s="177" t="s">
        <v>150</v>
      </c>
      <c r="AU109" s="177" t="s">
        <v>156</v>
      </c>
      <c r="AY109" s="20" t="s">
        <v>148</v>
      </c>
      <c r="BE109" s="178">
        <f>IF(N109="základní",J109,0)</f>
        <v>0</v>
      </c>
      <c r="BF109" s="178">
        <f>IF(N109="snížená",J109,0)</f>
        <v>0</v>
      </c>
      <c r="BG109" s="178">
        <f>IF(N109="zákl. přenesená",J109,0)</f>
        <v>0</v>
      </c>
      <c r="BH109" s="178">
        <f>IF(N109="sníž. přenesená",J109,0)</f>
        <v>0</v>
      </c>
      <c r="BI109" s="178">
        <f>IF(N109="nulová",J109,0)</f>
        <v>0</v>
      </c>
      <c r="BJ109" s="20" t="s">
        <v>156</v>
      </c>
      <c r="BK109" s="178">
        <f>ROUND(I109*H109,2)</f>
        <v>0</v>
      </c>
      <c r="BL109" s="20" t="s">
        <v>282</v>
      </c>
      <c r="BM109" s="177" t="s">
        <v>913</v>
      </c>
    </row>
    <row r="110" s="2" customFormat="1">
      <c r="A110" s="39"/>
      <c r="B110" s="40"/>
      <c r="C110" s="39"/>
      <c r="D110" s="179" t="s">
        <v>158</v>
      </c>
      <c r="E110" s="39"/>
      <c r="F110" s="180" t="s">
        <v>914</v>
      </c>
      <c r="G110" s="39"/>
      <c r="H110" s="39"/>
      <c r="I110" s="181"/>
      <c r="J110" s="39"/>
      <c r="K110" s="39"/>
      <c r="L110" s="40"/>
      <c r="M110" s="182"/>
      <c r="N110" s="183"/>
      <c r="O110" s="73"/>
      <c r="P110" s="73"/>
      <c r="Q110" s="73"/>
      <c r="R110" s="73"/>
      <c r="S110" s="73"/>
      <c r="T110" s="74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20" t="s">
        <v>158</v>
      </c>
      <c r="AU110" s="20" t="s">
        <v>156</v>
      </c>
    </row>
    <row r="111" s="2" customFormat="1">
      <c r="A111" s="39"/>
      <c r="B111" s="40"/>
      <c r="C111" s="39"/>
      <c r="D111" s="184" t="s">
        <v>160</v>
      </c>
      <c r="E111" s="39"/>
      <c r="F111" s="185" t="s">
        <v>915</v>
      </c>
      <c r="G111" s="39"/>
      <c r="H111" s="39"/>
      <c r="I111" s="181"/>
      <c r="J111" s="39"/>
      <c r="K111" s="39"/>
      <c r="L111" s="40"/>
      <c r="M111" s="182"/>
      <c r="N111" s="183"/>
      <c r="O111" s="73"/>
      <c r="P111" s="73"/>
      <c r="Q111" s="73"/>
      <c r="R111" s="73"/>
      <c r="S111" s="73"/>
      <c r="T111" s="74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20" t="s">
        <v>160</v>
      </c>
      <c r="AU111" s="20" t="s">
        <v>156</v>
      </c>
    </row>
    <row r="112" s="14" customFormat="1">
      <c r="A112" s="14"/>
      <c r="B112" s="193"/>
      <c r="C112" s="14"/>
      <c r="D112" s="179" t="s">
        <v>162</v>
      </c>
      <c r="E112" s="194" t="s">
        <v>3</v>
      </c>
      <c r="F112" s="195" t="s">
        <v>916</v>
      </c>
      <c r="G112" s="14"/>
      <c r="H112" s="196">
        <v>12.380000000000001</v>
      </c>
      <c r="I112" s="197"/>
      <c r="J112" s="14"/>
      <c r="K112" s="14"/>
      <c r="L112" s="193"/>
      <c r="M112" s="198"/>
      <c r="N112" s="199"/>
      <c r="O112" s="199"/>
      <c r="P112" s="199"/>
      <c r="Q112" s="199"/>
      <c r="R112" s="199"/>
      <c r="S112" s="199"/>
      <c r="T112" s="20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194" t="s">
        <v>162</v>
      </c>
      <c r="AU112" s="194" t="s">
        <v>156</v>
      </c>
      <c r="AV112" s="14" t="s">
        <v>156</v>
      </c>
      <c r="AW112" s="14" t="s">
        <v>37</v>
      </c>
      <c r="AX112" s="14" t="s">
        <v>84</v>
      </c>
      <c r="AY112" s="194" t="s">
        <v>148</v>
      </c>
    </row>
    <row r="113" s="2" customFormat="1" ht="24.15" customHeight="1">
      <c r="A113" s="39"/>
      <c r="B113" s="165"/>
      <c r="C113" s="166" t="s">
        <v>199</v>
      </c>
      <c r="D113" s="166" t="s">
        <v>150</v>
      </c>
      <c r="E113" s="167" t="s">
        <v>917</v>
      </c>
      <c r="F113" s="168" t="s">
        <v>918</v>
      </c>
      <c r="G113" s="169" t="s">
        <v>276</v>
      </c>
      <c r="H113" s="170">
        <v>20</v>
      </c>
      <c r="I113" s="171"/>
      <c r="J113" s="172">
        <f>ROUND(I113*H113,2)</f>
        <v>0</v>
      </c>
      <c r="K113" s="168" t="s">
        <v>154</v>
      </c>
      <c r="L113" s="40"/>
      <c r="M113" s="173" t="s">
        <v>3</v>
      </c>
      <c r="N113" s="174" t="s">
        <v>48</v>
      </c>
      <c r="O113" s="73"/>
      <c r="P113" s="175">
        <f>O113*H113</f>
        <v>0</v>
      </c>
      <c r="Q113" s="175">
        <v>0.0073200000000000001</v>
      </c>
      <c r="R113" s="175">
        <f>Q113*H113</f>
        <v>0.1464</v>
      </c>
      <c r="S113" s="175">
        <v>0</v>
      </c>
      <c r="T113" s="176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177" t="s">
        <v>282</v>
      </c>
      <c r="AT113" s="177" t="s">
        <v>150</v>
      </c>
      <c r="AU113" s="177" t="s">
        <v>156</v>
      </c>
      <c r="AY113" s="20" t="s">
        <v>148</v>
      </c>
      <c r="BE113" s="178">
        <f>IF(N113="základní",J113,0)</f>
        <v>0</v>
      </c>
      <c r="BF113" s="178">
        <f>IF(N113="snížená",J113,0)</f>
        <v>0</v>
      </c>
      <c r="BG113" s="178">
        <f>IF(N113="zákl. přenesená",J113,0)</f>
        <v>0</v>
      </c>
      <c r="BH113" s="178">
        <f>IF(N113="sníž. přenesená",J113,0)</f>
        <v>0</v>
      </c>
      <c r="BI113" s="178">
        <f>IF(N113="nulová",J113,0)</f>
        <v>0</v>
      </c>
      <c r="BJ113" s="20" t="s">
        <v>156</v>
      </c>
      <c r="BK113" s="178">
        <f>ROUND(I113*H113,2)</f>
        <v>0</v>
      </c>
      <c r="BL113" s="20" t="s">
        <v>282</v>
      </c>
      <c r="BM113" s="177" t="s">
        <v>919</v>
      </c>
    </row>
    <row r="114" s="2" customFormat="1">
      <c r="A114" s="39"/>
      <c r="B114" s="40"/>
      <c r="C114" s="39"/>
      <c r="D114" s="179" t="s">
        <v>158</v>
      </c>
      <c r="E114" s="39"/>
      <c r="F114" s="180" t="s">
        <v>920</v>
      </c>
      <c r="G114" s="39"/>
      <c r="H114" s="39"/>
      <c r="I114" s="181"/>
      <c r="J114" s="39"/>
      <c r="K114" s="39"/>
      <c r="L114" s="40"/>
      <c r="M114" s="182"/>
      <c r="N114" s="183"/>
      <c r="O114" s="73"/>
      <c r="P114" s="73"/>
      <c r="Q114" s="73"/>
      <c r="R114" s="73"/>
      <c r="S114" s="73"/>
      <c r="T114" s="74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20" t="s">
        <v>158</v>
      </c>
      <c r="AU114" s="20" t="s">
        <v>156</v>
      </c>
    </row>
    <row r="115" s="2" customFormat="1">
      <c r="A115" s="39"/>
      <c r="B115" s="40"/>
      <c r="C115" s="39"/>
      <c r="D115" s="184" t="s">
        <v>160</v>
      </c>
      <c r="E115" s="39"/>
      <c r="F115" s="185" t="s">
        <v>921</v>
      </c>
      <c r="G115" s="39"/>
      <c r="H115" s="39"/>
      <c r="I115" s="181"/>
      <c r="J115" s="39"/>
      <c r="K115" s="39"/>
      <c r="L115" s="40"/>
      <c r="M115" s="182"/>
      <c r="N115" s="183"/>
      <c r="O115" s="73"/>
      <c r="P115" s="73"/>
      <c r="Q115" s="73"/>
      <c r="R115" s="73"/>
      <c r="S115" s="73"/>
      <c r="T115" s="74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20" t="s">
        <v>160</v>
      </c>
      <c r="AU115" s="20" t="s">
        <v>156</v>
      </c>
    </row>
    <row r="116" s="13" customFormat="1">
      <c r="A116" s="13"/>
      <c r="B116" s="186"/>
      <c r="C116" s="13"/>
      <c r="D116" s="179" t="s">
        <v>162</v>
      </c>
      <c r="E116" s="187" t="s">
        <v>3</v>
      </c>
      <c r="F116" s="188" t="s">
        <v>450</v>
      </c>
      <c r="G116" s="13"/>
      <c r="H116" s="187" t="s">
        <v>3</v>
      </c>
      <c r="I116" s="189"/>
      <c r="J116" s="13"/>
      <c r="K116" s="13"/>
      <c r="L116" s="186"/>
      <c r="M116" s="190"/>
      <c r="N116" s="191"/>
      <c r="O116" s="191"/>
      <c r="P116" s="191"/>
      <c r="Q116" s="191"/>
      <c r="R116" s="191"/>
      <c r="S116" s="191"/>
      <c r="T116" s="19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87" t="s">
        <v>162</v>
      </c>
      <c r="AU116" s="187" t="s">
        <v>156</v>
      </c>
      <c r="AV116" s="13" t="s">
        <v>84</v>
      </c>
      <c r="AW116" s="13" t="s">
        <v>37</v>
      </c>
      <c r="AX116" s="13" t="s">
        <v>76</v>
      </c>
      <c r="AY116" s="187" t="s">
        <v>148</v>
      </c>
    </row>
    <row r="117" s="13" customFormat="1">
      <c r="A117" s="13"/>
      <c r="B117" s="186"/>
      <c r="C117" s="13"/>
      <c r="D117" s="179" t="s">
        <v>162</v>
      </c>
      <c r="E117" s="187" t="s">
        <v>3</v>
      </c>
      <c r="F117" s="188" t="s">
        <v>451</v>
      </c>
      <c r="G117" s="13"/>
      <c r="H117" s="187" t="s">
        <v>3</v>
      </c>
      <c r="I117" s="189"/>
      <c r="J117" s="13"/>
      <c r="K117" s="13"/>
      <c r="L117" s="186"/>
      <c r="M117" s="190"/>
      <c r="N117" s="191"/>
      <c r="O117" s="191"/>
      <c r="P117" s="191"/>
      <c r="Q117" s="191"/>
      <c r="R117" s="191"/>
      <c r="S117" s="191"/>
      <c r="T117" s="19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87" t="s">
        <v>162</v>
      </c>
      <c r="AU117" s="187" t="s">
        <v>156</v>
      </c>
      <c r="AV117" s="13" t="s">
        <v>84</v>
      </c>
      <c r="AW117" s="13" t="s">
        <v>37</v>
      </c>
      <c r="AX117" s="13" t="s">
        <v>76</v>
      </c>
      <c r="AY117" s="187" t="s">
        <v>148</v>
      </c>
    </row>
    <row r="118" s="14" customFormat="1">
      <c r="A118" s="14"/>
      <c r="B118" s="193"/>
      <c r="C118" s="14"/>
      <c r="D118" s="179" t="s">
        <v>162</v>
      </c>
      <c r="E118" s="194" t="s">
        <v>3</v>
      </c>
      <c r="F118" s="195" t="s">
        <v>327</v>
      </c>
      <c r="G118" s="14"/>
      <c r="H118" s="196">
        <v>20</v>
      </c>
      <c r="I118" s="197"/>
      <c r="J118" s="14"/>
      <c r="K118" s="14"/>
      <c r="L118" s="193"/>
      <c r="M118" s="198"/>
      <c r="N118" s="199"/>
      <c r="O118" s="199"/>
      <c r="P118" s="199"/>
      <c r="Q118" s="199"/>
      <c r="R118" s="199"/>
      <c r="S118" s="199"/>
      <c r="T118" s="20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194" t="s">
        <v>162</v>
      </c>
      <c r="AU118" s="194" t="s">
        <v>156</v>
      </c>
      <c r="AV118" s="14" t="s">
        <v>156</v>
      </c>
      <c r="AW118" s="14" t="s">
        <v>37</v>
      </c>
      <c r="AX118" s="14" t="s">
        <v>84</v>
      </c>
      <c r="AY118" s="194" t="s">
        <v>148</v>
      </c>
    </row>
    <row r="119" s="2" customFormat="1" ht="24.15" customHeight="1">
      <c r="A119" s="39"/>
      <c r="B119" s="165"/>
      <c r="C119" s="166" t="s">
        <v>207</v>
      </c>
      <c r="D119" s="166" t="s">
        <v>150</v>
      </c>
      <c r="E119" s="167" t="s">
        <v>922</v>
      </c>
      <c r="F119" s="168" t="s">
        <v>923</v>
      </c>
      <c r="G119" s="169" t="s">
        <v>276</v>
      </c>
      <c r="H119" s="170">
        <v>31</v>
      </c>
      <c r="I119" s="171"/>
      <c r="J119" s="172">
        <f>ROUND(I119*H119,2)</f>
        <v>0</v>
      </c>
      <c r="K119" s="168" t="s">
        <v>154</v>
      </c>
      <c r="L119" s="40"/>
      <c r="M119" s="173" t="s">
        <v>3</v>
      </c>
      <c r="N119" s="174" t="s">
        <v>48</v>
      </c>
      <c r="O119" s="73"/>
      <c r="P119" s="175">
        <f>O119*H119</f>
        <v>0</v>
      </c>
      <c r="Q119" s="175">
        <v>0.01363</v>
      </c>
      <c r="R119" s="175">
        <f>Q119*H119</f>
        <v>0.42253000000000002</v>
      </c>
      <c r="S119" s="175">
        <v>0</v>
      </c>
      <c r="T119" s="17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177" t="s">
        <v>282</v>
      </c>
      <c r="AT119" s="177" t="s">
        <v>150</v>
      </c>
      <c r="AU119" s="177" t="s">
        <v>156</v>
      </c>
      <c r="AY119" s="20" t="s">
        <v>148</v>
      </c>
      <c r="BE119" s="178">
        <f>IF(N119="základní",J119,0)</f>
        <v>0</v>
      </c>
      <c r="BF119" s="178">
        <f>IF(N119="snížená",J119,0)</f>
        <v>0</v>
      </c>
      <c r="BG119" s="178">
        <f>IF(N119="zákl. přenesená",J119,0)</f>
        <v>0</v>
      </c>
      <c r="BH119" s="178">
        <f>IF(N119="sníž. přenesená",J119,0)</f>
        <v>0</v>
      </c>
      <c r="BI119" s="178">
        <f>IF(N119="nulová",J119,0)</f>
        <v>0</v>
      </c>
      <c r="BJ119" s="20" t="s">
        <v>156</v>
      </c>
      <c r="BK119" s="178">
        <f>ROUND(I119*H119,2)</f>
        <v>0</v>
      </c>
      <c r="BL119" s="20" t="s">
        <v>282</v>
      </c>
      <c r="BM119" s="177" t="s">
        <v>924</v>
      </c>
    </row>
    <row r="120" s="2" customFormat="1">
      <c r="A120" s="39"/>
      <c r="B120" s="40"/>
      <c r="C120" s="39"/>
      <c r="D120" s="179" t="s">
        <v>158</v>
      </c>
      <c r="E120" s="39"/>
      <c r="F120" s="180" t="s">
        <v>925</v>
      </c>
      <c r="G120" s="39"/>
      <c r="H120" s="39"/>
      <c r="I120" s="181"/>
      <c r="J120" s="39"/>
      <c r="K120" s="39"/>
      <c r="L120" s="40"/>
      <c r="M120" s="182"/>
      <c r="N120" s="183"/>
      <c r="O120" s="73"/>
      <c r="P120" s="73"/>
      <c r="Q120" s="73"/>
      <c r="R120" s="73"/>
      <c r="S120" s="73"/>
      <c r="T120" s="74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20" t="s">
        <v>158</v>
      </c>
      <c r="AU120" s="20" t="s">
        <v>156</v>
      </c>
    </row>
    <row r="121" s="2" customFormat="1">
      <c r="A121" s="39"/>
      <c r="B121" s="40"/>
      <c r="C121" s="39"/>
      <c r="D121" s="184" t="s">
        <v>160</v>
      </c>
      <c r="E121" s="39"/>
      <c r="F121" s="185" t="s">
        <v>926</v>
      </c>
      <c r="G121" s="39"/>
      <c r="H121" s="39"/>
      <c r="I121" s="181"/>
      <c r="J121" s="39"/>
      <c r="K121" s="39"/>
      <c r="L121" s="40"/>
      <c r="M121" s="182"/>
      <c r="N121" s="183"/>
      <c r="O121" s="73"/>
      <c r="P121" s="73"/>
      <c r="Q121" s="73"/>
      <c r="R121" s="73"/>
      <c r="S121" s="73"/>
      <c r="T121" s="74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20" t="s">
        <v>160</v>
      </c>
      <c r="AU121" s="20" t="s">
        <v>156</v>
      </c>
    </row>
    <row r="122" s="13" customFormat="1">
      <c r="A122" s="13"/>
      <c r="B122" s="186"/>
      <c r="C122" s="13"/>
      <c r="D122" s="179" t="s">
        <v>162</v>
      </c>
      <c r="E122" s="187" t="s">
        <v>3</v>
      </c>
      <c r="F122" s="188" t="s">
        <v>450</v>
      </c>
      <c r="G122" s="13"/>
      <c r="H122" s="187" t="s">
        <v>3</v>
      </c>
      <c r="I122" s="189"/>
      <c r="J122" s="13"/>
      <c r="K122" s="13"/>
      <c r="L122" s="186"/>
      <c r="M122" s="190"/>
      <c r="N122" s="191"/>
      <c r="O122" s="191"/>
      <c r="P122" s="191"/>
      <c r="Q122" s="191"/>
      <c r="R122" s="191"/>
      <c r="S122" s="191"/>
      <c r="T122" s="19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87" t="s">
        <v>162</v>
      </c>
      <c r="AU122" s="187" t="s">
        <v>156</v>
      </c>
      <c r="AV122" s="13" t="s">
        <v>84</v>
      </c>
      <c r="AW122" s="13" t="s">
        <v>37</v>
      </c>
      <c r="AX122" s="13" t="s">
        <v>76</v>
      </c>
      <c r="AY122" s="187" t="s">
        <v>148</v>
      </c>
    </row>
    <row r="123" s="13" customFormat="1">
      <c r="A123" s="13"/>
      <c r="B123" s="186"/>
      <c r="C123" s="13"/>
      <c r="D123" s="179" t="s">
        <v>162</v>
      </c>
      <c r="E123" s="187" t="s">
        <v>3</v>
      </c>
      <c r="F123" s="188" t="s">
        <v>458</v>
      </c>
      <c r="G123" s="13"/>
      <c r="H123" s="187" t="s">
        <v>3</v>
      </c>
      <c r="I123" s="189"/>
      <c r="J123" s="13"/>
      <c r="K123" s="13"/>
      <c r="L123" s="186"/>
      <c r="M123" s="190"/>
      <c r="N123" s="191"/>
      <c r="O123" s="191"/>
      <c r="P123" s="191"/>
      <c r="Q123" s="191"/>
      <c r="R123" s="191"/>
      <c r="S123" s="191"/>
      <c r="T123" s="19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87" t="s">
        <v>162</v>
      </c>
      <c r="AU123" s="187" t="s">
        <v>156</v>
      </c>
      <c r="AV123" s="13" t="s">
        <v>84</v>
      </c>
      <c r="AW123" s="13" t="s">
        <v>37</v>
      </c>
      <c r="AX123" s="13" t="s">
        <v>76</v>
      </c>
      <c r="AY123" s="187" t="s">
        <v>148</v>
      </c>
    </row>
    <row r="124" s="14" customFormat="1">
      <c r="A124" s="14"/>
      <c r="B124" s="193"/>
      <c r="C124" s="14"/>
      <c r="D124" s="179" t="s">
        <v>162</v>
      </c>
      <c r="E124" s="194" t="s">
        <v>3</v>
      </c>
      <c r="F124" s="195" t="s">
        <v>375</v>
      </c>
      <c r="G124" s="14"/>
      <c r="H124" s="196">
        <v>26</v>
      </c>
      <c r="I124" s="197"/>
      <c r="J124" s="14"/>
      <c r="K124" s="14"/>
      <c r="L124" s="193"/>
      <c r="M124" s="198"/>
      <c r="N124" s="199"/>
      <c r="O124" s="199"/>
      <c r="P124" s="199"/>
      <c r="Q124" s="199"/>
      <c r="R124" s="199"/>
      <c r="S124" s="199"/>
      <c r="T124" s="20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194" t="s">
        <v>162</v>
      </c>
      <c r="AU124" s="194" t="s">
        <v>156</v>
      </c>
      <c r="AV124" s="14" t="s">
        <v>156</v>
      </c>
      <c r="AW124" s="14" t="s">
        <v>37</v>
      </c>
      <c r="AX124" s="14" t="s">
        <v>76</v>
      </c>
      <c r="AY124" s="194" t="s">
        <v>148</v>
      </c>
    </row>
    <row r="125" s="13" customFormat="1">
      <c r="A125" s="13"/>
      <c r="B125" s="186"/>
      <c r="C125" s="13"/>
      <c r="D125" s="179" t="s">
        <v>162</v>
      </c>
      <c r="E125" s="187" t="s">
        <v>3</v>
      </c>
      <c r="F125" s="188" t="s">
        <v>459</v>
      </c>
      <c r="G125" s="13"/>
      <c r="H125" s="187" t="s">
        <v>3</v>
      </c>
      <c r="I125" s="189"/>
      <c r="J125" s="13"/>
      <c r="K125" s="13"/>
      <c r="L125" s="186"/>
      <c r="M125" s="190"/>
      <c r="N125" s="191"/>
      <c r="O125" s="191"/>
      <c r="P125" s="191"/>
      <c r="Q125" s="191"/>
      <c r="R125" s="191"/>
      <c r="S125" s="191"/>
      <c r="T125" s="19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87" t="s">
        <v>162</v>
      </c>
      <c r="AU125" s="187" t="s">
        <v>156</v>
      </c>
      <c r="AV125" s="13" t="s">
        <v>84</v>
      </c>
      <c r="AW125" s="13" t="s">
        <v>37</v>
      </c>
      <c r="AX125" s="13" t="s">
        <v>76</v>
      </c>
      <c r="AY125" s="187" t="s">
        <v>148</v>
      </c>
    </row>
    <row r="126" s="14" customFormat="1">
      <c r="A126" s="14"/>
      <c r="B126" s="193"/>
      <c r="C126" s="14"/>
      <c r="D126" s="179" t="s">
        <v>162</v>
      </c>
      <c r="E126" s="194" t="s">
        <v>3</v>
      </c>
      <c r="F126" s="195" t="s">
        <v>190</v>
      </c>
      <c r="G126" s="14"/>
      <c r="H126" s="196">
        <v>5</v>
      </c>
      <c r="I126" s="197"/>
      <c r="J126" s="14"/>
      <c r="K126" s="14"/>
      <c r="L126" s="193"/>
      <c r="M126" s="198"/>
      <c r="N126" s="199"/>
      <c r="O126" s="199"/>
      <c r="P126" s="199"/>
      <c r="Q126" s="199"/>
      <c r="R126" s="199"/>
      <c r="S126" s="199"/>
      <c r="T126" s="20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94" t="s">
        <v>162</v>
      </c>
      <c r="AU126" s="194" t="s">
        <v>156</v>
      </c>
      <c r="AV126" s="14" t="s">
        <v>156</v>
      </c>
      <c r="AW126" s="14" t="s">
        <v>37</v>
      </c>
      <c r="AX126" s="14" t="s">
        <v>76</v>
      </c>
      <c r="AY126" s="194" t="s">
        <v>148</v>
      </c>
    </row>
    <row r="127" s="15" customFormat="1">
      <c r="A127" s="15"/>
      <c r="B127" s="201"/>
      <c r="C127" s="15"/>
      <c r="D127" s="179" t="s">
        <v>162</v>
      </c>
      <c r="E127" s="202" t="s">
        <v>3</v>
      </c>
      <c r="F127" s="203" t="s">
        <v>182</v>
      </c>
      <c r="G127" s="15"/>
      <c r="H127" s="204">
        <v>31</v>
      </c>
      <c r="I127" s="205"/>
      <c r="J127" s="15"/>
      <c r="K127" s="15"/>
      <c r="L127" s="201"/>
      <c r="M127" s="206"/>
      <c r="N127" s="207"/>
      <c r="O127" s="207"/>
      <c r="P127" s="207"/>
      <c r="Q127" s="207"/>
      <c r="R127" s="207"/>
      <c r="S127" s="207"/>
      <c r="T127" s="208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02" t="s">
        <v>162</v>
      </c>
      <c r="AU127" s="202" t="s">
        <v>156</v>
      </c>
      <c r="AV127" s="15" t="s">
        <v>155</v>
      </c>
      <c r="AW127" s="15" t="s">
        <v>37</v>
      </c>
      <c r="AX127" s="15" t="s">
        <v>84</v>
      </c>
      <c r="AY127" s="202" t="s">
        <v>148</v>
      </c>
    </row>
    <row r="128" s="2" customFormat="1" ht="24.15" customHeight="1">
      <c r="A128" s="39"/>
      <c r="B128" s="165"/>
      <c r="C128" s="166" t="s">
        <v>214</v>
      </c>
      <c r="D128" s="166" t="s">
        <v>150</v>
      </c>
      <c r="E128" s="167" t="s">
        <v>927</v>
      </c>
      <c r="F128" s="168" t="s">
        <v>928</v>
      </c>
      <c r="G128" s="169" t="s">
        <v>153</v>
      </c>
      <c r="H128" s="170">
        <v>244</v>
      </c>
      <c r="I128" s="171"/>
      <c r="J128" s="172">
        <f>ROUND(I128*H128,2)</f>
        <v>0</v>
      </c>
      <c r="K128" s="168" t="s">
        <v>154</v>
      </c>
      <c r="L128" s="40"/>
      <c r="M128" s="173" t="s">
        <v>3</v>
      </c>
      <c r="N128" s="174" t="s">
        <v>48</v>
      </c>
      <c r="O128" s="73"/>
      <c r="P128" s="175">
        <f>O128*H128</f>
        <v>0</v>
      </c>
      <c r="Q128" s="175">
        <v>0</v>
      </c>
      <c r="R128" s="175">
        <f>Q128*H128</f>
        <v>0</v>
      </c>
      <c r="S128" s="175">
        <v>0</v>
      </c>
      <c r="T128" s="17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177" t="s">
        <v>282</v>
      </c>
      <c r="AT128" s="177" t="s">
        <v>150</v>
      </c>
      <c r="AU128" s="177" t="s">
        <v>156</v>
      </c>
      <c r="AY128" s="20" t="s">
        <v>148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20" t="s">
        <v>156</v>
      </c>
      <c r="BK128" s="178">
        <f>ROUND(I128*H128,2)</f>
        <v>0</v>
      </c>
      <c r="BL128" s="20" t="s">
        <v>282</v>
      </c>
      <c r="BM128" s="177" t="s">
        <v>929</v>
      </c>
    </row>
    <row r="129" s="2" customFormat="1">
      <c r="A129" s="39"/>
      <c r="B129" s="40"/>
      <c r="C129" s="39"/>
      <c r="D129" s="179" t="s">
        <v>158</v>
      </c>
      <c r="E129" s="39"/>
      <c r="F129" s="180" t="s">
        <v>930</v>
      </c>
      <c r="G129" s="39"/>
      <c r="H129" s="39"/>
      <c r="I129" s="181"/>
      <c r="J129" s="39"/>
      <c r="K129" s="39"/>
      <c r="L129" s="40"/>
      <c r="M129" s="182"/>
      <c r="N129" s="183"/>
      <c r="O129" s="73"/>
      <c r="P129" s="73"/>
      <c r="Q129" s="73"/>
      <c r="R129" s="73"/>
      <c r="S129" s="73"/>
      <c r="T129" s="74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20" t="s">
        <v>158</v>
      </c>
      <c r="AU129" s="20" t="s">
        <v>156</v>
      </c>
    </row>
    <row r="130" s="2" customFormat="1">
      <c r="A130" s="39"/>
      <c r="B130" s="40"/>
      <c r="C130" s="39"/>
      <c r="D130" s="184" t="s">
        <v>160</v>
      </c>
      <c r="E130" s="39"/>
      <c r="F130" s="185" t="s">
        <v>931</v>
      </c>
      <c r="G130" s="39"/>
      <c r="H130" s="39"/>
      <c r="I130" s="181"/>
      <c r="J130" s="39"/>
      <c r="K130" s="39"/>
      <c r="L130" s="40"/>
      <c r="M130" s="182"/>
      <c r="N130" s="183"/>
      <c r="O130" s="73"/>
      <c r="P130" s="73"/>
      <c r="Q130" s="73"/>
      <c r="R130" s="73"/>
      <c r="S130" s="73"/>
      <c r="T130" s="74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20" t="s">
        <v>160</v>
      </c>
      <c r="AU130" s="20" t="s">
        <v>156</v>
      </c>
    </row>
    <row r="131" s="2" customFormat="1" ht="24.15" customHeight="1">
      <c r="A131" s="39"/>
      <c r="B131" s="165"/>
      <c r="C131" s="212" t="s">
        <v>170</v>
      </c>
      <c r="D131" s="212" t="s">
        <v>658</v>
      </c>
      <c r="E131" s="213" t="s">
        <v>932</v>
      </c>
      <c r="F131" s="214" t="s">
        <v>933</v>
      </c>
      <c r="G131" s="215" t="s">
        <v>193</v>
      </c>
      <c r="H131" s="216">
        <v>2.952</v>
      </c>
      <c r="I131" s="217"/>
      <c r="J131" s="218">
        <f>ROUND(I131*H131,2)</f>
        <v>0</v>
      </c>
      <c r="K131" s="214" t="s">
        <v>154</v>
      </c>
      <c r="L131" s="219"/>
      <c r="M131" s="220" t="s">
        <v>3</v>
      </c>
      <c r="N131" s="221" t="s">
        <v>48</v>
      </c>
      <c r="O131" s="73"/>
      <c r="P131" s="175">
        <f>O131*H131</f>
        <v>0</v>
      </c>
      <c r="Q131" s="175">
        <v>0.55000000000000004</v>
      </c>
      <c r="R131" s="175">
        <f>Q131*H131</f>
        <v>1.6236000000000002</v>
      </c>
      <c r="S131" s="175">
        <v>0</v>
      </c>
      <c r="T131" s="17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177" t="s">
        <v>413</v>
      </c>
      <c r="AT131" s="177" t="s">
        <v>658</v>
      </c>
      <c r="AU131" s="177" t="s">
        <v>156</v>
      </c>
      <c r="AY131" s="20" t="s">
        <v>148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20" t="s">
        <v>156</v>
      </c>
      <c r="BK131" s="178">
        <f>ROUND(I131*H131,2)</f>
        <v>0</v>
      </c>
      <c r="BL131" s="20" t="s">
        <v>282</v>
      </c>
      <c r="BM131" s="177" t="s">
        <v>934</v>
      </c>
    </row>
    <row r="132" s="2" customFormat="1">
      <c r="A132" s="39"/>
      <c r="B132" s="40"/>
      <c r="C132" s="39"/>
      <c r="D132" s="179" t="s">
        <v>158</v>
      </c>
      <c r="E132" s="39"/>
      <c r="F132" s="180" t="s">
        <v>933</v>
      </c>
      <c r="G132" s="39"/>
      <c r="H132" s="39"/>
      <c r="I132" s="181"/>
      <c r="J132" s="39"/>
      <c r="K132" s="39"/>
      <c r="L132" s="40"/>
      <c r="M132" s="182"/>
      <c r="N132" s="183"/>
      <c r="O132" s="73"/>
      <c r="P132" s="73"/>
      <c r="Q132" s="73"/>
      <c r="R132" s="73"/>
      <c r="S132" s="73"/>
      <c r="T132" s="74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20" t="s">
        <v>158</v>
      </c>
      <c r="AU132" s="20" t="s">
        <v>156</v>
      </c>
    </row>
    <row r="133" s="14" customFormat="1">
      <c r="A133" s="14"/>
      <c r="B133" s="193"/>
      <c r="C133" s="14"/>
      <c r="D133" s="179" t="s">
        <v>162</v>
      </c>
      <c r="E133" s="194" t="s">
        <v>3</v>
      </c>
      <c r="F133" s="195" t="s">
        <v>935</v>
      </c>
      <c r="G133" s="14"/>
      <c r="H133" s="196">
        <v>2.46</v>
      </c>
      <c r="I133" s="197"/>
      <c r="J133" s="14"/>
      <c r="K133" s="14"/>
      <c r="L133" s="193"/>
      <c r="M133" s="198"/>
      <c r="N133" s="199"/>
      <c r="O133" s="199"/>
      <c r="P133" s="199"/>
      <c r="Q133" s="199"/>
      <c r="R133" s="199"/>
      <c r="S133" s="199"/>
      <c r="T133" s="20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4" t="s">
        <v>162</v>
      </c>
      <c r="AU133" s="194" t="s">
        <v>156</v>
      </c>
      <c r="AV133" s="14" t="s">
        <v>156</v>
      </c>
      <c r="AW133" s="14" t="s">
        <v>37</v>
      </c>
      <c r="AX133" s="14" t="s">
        <v>84</v>
      </c>
      <c r="AY133" s="194" t="s">
        <v>148</v>
      </c>
    </row>
    <row r="134" s="14" customFormat="1">
      <c r="A134" s="14"/>
      <c r="B134" s="193"/>
      <c r="C134" s="14"/>
      <c r="D134" s="179" t="s">
        <v>162</v>
      </c>
      <c r="E134" s="14"/>
      <c r="F134" s="195" t="s">
        <v>936</v>
      </c>
      <c r="G134" s="14"/>
      <c r="H134" s="196">
        <v>2.952</v>
      </c>
      <c r="I134" s="197"/>
      <c r="J134" s="14"/>
      <c r="K134" s="14"/>
      <c r="L134" s="193"/>
      <c r="M134" s="198"/>
      <c r="N134" s="199"/>
      <c r="O134" s="199"/>
      <c r="P134" s="199"/>
      <c r="Q134" s="199"/>
      <c r="R134" s="199"/>
      <c r="S134" s="199"/>
      <c r="T134" s="20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4" t="s">
        <v>162</v>
      </c>
      <c r="AU134" s="194" t="s">
        <v>156</v>
      </c>
      <c r="AV134" s="14" t="s">
        <v>156</v>
      </c>
      <c r="AW134" s="14" t="s">
        <v>4</v>
      </c>
      <c r="AX134" s="14" t="s">
        <v>84</v>
      </c>
      <c r="AY134" s="194" t="s">
        <v>148</v>
      </c>
    </row>
    <row r="135" s="2" customFormat="1" ht="16.5" customHeight="1">
      <c r="A135" s="39"/>
      <c r="B135" s="165"/>
      <c r="C135" s="166" t="s">
        <v>110</v>
      </c>
      <c r="D135" s="166" t="s">
        <v>150</v>
      </c>
      <c r="E135" s="167" t="s">
        <v>937</v>
      </c>
      <c r="F135" s="168" t="s">
        <v>938</v>
      </c>
      <c r="G135" s="169" t="s">
        <v>276</v>
      </c>
      <c r="H135" s="170">
        <v>610</v>
      </c>
      <c r="I135" s="171"/>
      <c r="J135" s="172">
        <f>ROUND(I135*H135,2)</f>
        <v>0</v>
      </c>
      <c r="K135" s="168" t="s">
        <v>154</v>
      </c>
      <c r="L135" s="40"/>
      <c r="M135" s="173" t="s">
        <v>3</v>
      </c>
      <c r="N135" s="174" t="s">
        <v>48</v>
      </c>
      <c r="O135" s="73"/>
      <c r="P135" s="175">
        <f>O135*H135</f>
        <v>0</v>
      </c>
      <c r="Q135" s="175">
        <v>2.0000000000000002E-05</v>
      </c>
      <c r="R135" s="175">
        <f>Q135*H135</f>
        <v>0.012200000000000001</v>
      </c>
      <c r="S135" s="175">
        <v>0</v>
      </c>
      <c r="T135" s="17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177" t="s">
        <v>282</v>
      </c>
      <c r="AT135" s="177" t="s">
        <v>150</v>
      </c>
      <c r="AU135" s="177" t="s">
        <v>156</v>
      </c>
      <c r="AY135" s="20" t="s">
        <v>148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20" t="s">
        <v>156</v>
      </c>
      <c r="BK135" s="178">
        <f>ROUND(I135*H135,2)</f>
        <v>0</v>
      </c>
      <c r="BL135" s="20" t="s">
        <v>282</v>
      </c>
      <c r="BM135" s="177" t="s">
        <v>939</v>
      </c>
    </row>
    <row r="136" s="2" customFormat="1">
      <c r="A136" s="39"/>
      <c r="B136" s="40"/>
      <c r="C136" s="39"/>
      <c r="D136" s="179" t="s">
        <v>158</v>
      </c>
      <c r="E136" s="39"/>
      <c r="F136" s="180" t="s">
        <v>940</v>
      </c>
      <c r="G136" s="39"/>
      <c r="H136" s="39"/>
      <c r="I136" s="181"/>
      <c r="J136" s="39"/>
      <c r="K136" s="39"/>
      <c r="L136" s="40"/>
      <c r="M136" s="182"/>
      <c r="N136" s="183"/>
      <c r="O136" s="73"/>
      <c r="P136" s="73"/>
      <c r="Q136" s="73"/>
      <c r="R136" s="73"/>
      <c r="S136" s="73"/>
      <c r="T136" s="74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20" t="s">
        <v>158</v>
      </c>
      <c r="AU136" s="20" t="s">
        <v>156</v>
      </c>
    </row>
    <row r="137" s="2" customFormat="1">
      <c r="A137" s="39"/>
      <c r="B137" s="40"/>
      <c r="C137" s="39"/>
      <c r="D137" s="184" t="s">
        <v>160</v>
      </c>
      <c r="E137" s="39"/>
      <c r="F137" s="185" t="s">
        <v>941</v>
      </c>
      <c r="G137" s="39"/>
      <c r="H137" s="39"/>
      <c r="I137" s="181"/>
      <c r="J137" s="39"/>
      <c r="K137" s="39"/>
      <c r="L137" s="40"/>
      <c r="M137" s="182"/>
      <c r="N137" s="183"/>
      <c r="O137" s="73"/>
      <c r="P137" s="73"/>
      <c r="Q137" s="73"/>
      <c r="R137" s="73"/>
      <c r="S137" s="73"/>
      <c r="T137" s="74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20" t="s">
        <v>160</v>
      </c>
      <c r="AU137" s="20" t="s">
        <v>156</v>
      </c>
    </row>
    <row r="138" s="14" customFormat="1">
      <c r="A138" s="14"/>
      <c r="B138" s="193"/>
      <c r="C138" s="14"/>
      <c r="D138" s="179" t="s">
        <v>162</v>
      </c>
      <c r="E138" s="194" t="s">
        <v>3</v>
      </c>
      <c r="F138" s="195" t="s">
        <v>942</v>
      </c>
      <c r="G138" s="14"/>
      <c r="H138" s="196">
        <v>610</v>
      </c>
      <c r="I138" s="197"/>
      <c r="J138" s="14"/>
      <c r="K138" s="14"/>
      <c r="L138" s="193"/>
      <c r="M138" s="198"/>
      <c r="N138" s="199"/>
      <c r="O138" s="199"/>
      <c r="P138" s="199"/>
      <c r="Q138" s="199"/>
      <c r="R138" s="199"/>
      <c r="S138" s="199"/>
      <c r="T138" s="20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4" t="s">
        <v>162</v>
      </c>
      <c r="AU138" s="194" t="s">
        <v>156</v>
      </c>
      <c r="AV138" s="14" t="s">
        <v>156</v>
      </c>
      <c r="AW138" s="14" t="s">
        <v>37</v>
      </c>
      <c r="AX138" s="14" t="s">
        <v>84</v>
      </c>
      <c r="AY138" s="194" t="s">
        <v>148</v>
      </c>
    </row>
    <row r="139" s="2" customFormat="1" ht="24.15" customHeight="1">
      <c r="A139" s="39"/>
      <c r="B139" s="165"/>
      <c r="C139" s="212" t="s">
        <v>236</v>
      </c>
      <c r="D139" s="212" t="s">
        <v>658</v>
      </c>
      <c r="E139" s="213" t="s">
        <v>932</v>
      </c>
      <c r="F139" s="214" t="s">
        <v>933</v>
      </c>
      <c r="G139" s="215" t="s">
        <v>193</v>
      </c>
      <c r="H139" s="216">
        <v>2.1080000000000001</v>
      </c>
      <c r="I139" s="217"/>
      <c r="J139" s="218">
        <f>ROUND(I139*H139,2)</f>
        <v>0</v>
      </c>
      <c r="K139" s="214" t="s">
        <v>154</v>
      </c>
      <c r="L139" s="219"/>
      <c r="M139" s="220" t="s">
        <v>3</v>
      </c>
      <c r="N139" s="221" t="s">
        <v>48</v>
      </c>
      <c r="O139" s="73"/>
      <c r="P139" s="175">
        <f>O139*H139</f>
        <v>0</v>
      </c>
      <c r="Q139" s="175">
        <v>0.55000000000000004</v>
      </c>
      <c r="R139" s="175">
        <f>Q139*H139</f>
        <v>1.1594000000000002</v>
      </c>
      <c r="S139" s="175">
        <v>0</v>
      </c>
      <c r="T139" s="17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177" t="s">
        <v>413</v>
      </c>
      <c r="AT139" s="177" t="s">
        <v>658</v>
      </c>
      <c r="AU139" s="177" t="s">
        <v>156</v>
      </c>
      <c r="AY139" s="20" t="s">
        <v>148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20" t="s">
        <v>156</v>
      </c>
      <c r="BK139" s="178">
        <f>ROUND(I139*H139,2)</f>
        <v>0</v>
      </c>
      <c r="BL139" s="20" t="s">
        <v>282</v>
      </c>
      <c r="BM139" s="177" t="s">
        <v>943</v>
      </c>
    </row>
    <row r="140" s="2" customFormat="1">
      <c r="A140" s="39"/>
      <c r="B140" s="40"/>
      <c r="C140" s="39"/>
      <c r="D140" s="179" t="s">
        <v>158</v>
      </c>
      <c r="E140" s="39"/>
      <c r="F140" s="180" t="s">
        <v>933</v>
      </c>
      <c r="G140" s="39"/>
      <c r="H140" s="39"/>
      <c r="I140" s="181"/>
      <c r="J140" s="39"/>
      <c r="K140" s="39"/>
      <c r="L140" s="40"/>
      <c r="M140" s="182"/>
      <c r="N140" s="183"/>
      <c r="O140" s="73"/>
      <c r="P140" s="73"/>
      <c r="Q140" s="73"/>
      <c r="R140" s="73"/>
      <c r="S140" s="73"/>
      <c r="T140" s="74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20" t="s">
        <v>158</v>
      </c>
      <c r="AU140" s="20" t="s">
        <v>156</v>
      </c>
    </row>
    <row r="141" s="14" customFormat="1">
      <c r="A141" s="14"/>
      <c r="B141" s="193"/>
      <c r="C141" s="14"/>
      <c r="D141" s="179" t="s">
        <v>162</v>
      </c>
      <c r="E141" s="194" t="s">
        <v>3</v>
      </c>
      <c r="F141" s="195" t="s">
        <v>944</v>
      </c>
      <c r="G141" s="14"/>
      <c r="H141" s="196">
        <v>1.7569999999999999</v>
      </c>
      <c r="I141" s="197"/>
      <c r="J141" s="14"/>
      <c r="K141" s="14"/>
      <c r="L141" s="193"/>
      <c r="M141" s="198"/>
      <c r="N141" s="199"/>
      <c r="O141" s="199"/>
      <c r="P141" s="199"/>
      <c r="Q141" s="199"/>
      <c r="R141" s="199"/>
      <c r="S141" s="199"/>
      <c r="T141" s="20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4" t="s">
        <v>162</v>
      </c>
      <c r="AU141" s="194" t="s">
        <v>156</v>
      </c>
      <c r="AV141" s="14" t="s">
        <v>156</v>
      </c>
      <c r="AW141" s="14" t="s">
        <v>37</v>
      </c>
      <c r="AX141" s="14" t="s">
        <v>84</v>
      </c>
      <c r="AY141" s="194" t="s">
        <v>148</v>
      </c>
    </row>
    <row r="142" s="14" customFormat="1">
      <c r="A142" s="14"/>
      <c r="B142" s="193"/>
      <c r="C142" s="14"/>
      <c r="D142" s="179" t="s">
        <v>162</v>
      </c>
      <c r="E142" s="14"/>
      <c r="F142" s="195" t="s">
        <v>945</v>
      </c>
      <c r="G142" s="14"/>
      <c r="H142" s="196">
        <v>2.1080000000000001</v>
      </c>
      <c r="I142" s="197"/>
      <c r="J142" s="14"/>
      <c r="K142" s="14"/>
      <c r="L142" s="193"/>
      <c r="M142" s="198"/>
      <c r="N142" s="199"/>
      <c r="O142" s="199"/>
      <c r="P142" s="199"/>
      <c r="Q142" s="199"/>
      <c r="R142" s="199"/>
      <c r="S142" s="199"/>
      <c r="T142" s="20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4" t="s">
        <v>162</v>
      </c>
      <c r="AU142" s="194" t="s">
        <v>156</v>
      </c>
      <c r="AV142" s="14" t="s">
        <v>156</v>
      </c>
      <c r="AW142" s="14" t="s">
        <v>4</v>
      </c>
      <c r="AX142" s="14" t="s">
        <v>84</v>
      </c>
      <c r="AY142" s="194" t="s">
        <v>148</v>
      </c>
    </row>
    <row r="143" s="2" customFormat="1" ht="24.15" customHeight="1">
      <c r="A143" s="39"/>
      <c r="B143" s="165"/>
      <c r="C143" s="166" t="s">
        <v>9</v>
      </c>
      <c r="D143" s="166" t="s">
        <v>150</v>
      </c>
      <c r="E143" s="167" t="s">
        <v>946</v>
      </c>
      <c r="F143" s="168" t="s">
        <v>947</v>
      </c>
      <c r="G143" s="169" t="s">
        <v>193</v>
      </c>
      <c r="H143" s="170">
        <v>5.0599999999999996</v>
      </c>
      <c r="I143" s="171"/>
      <c r="J143" s="172">
        <f>ROUND(I143*H143,2)</f>
        <v>0</v>
      </c>
      <c r="K143" s="168" t="s">
        <v>154</v>
      </c>
      <c r="L143" s="40"/>
      <c r="M143" s="173" t="s">
        <v>3</v>
      </c>
      <c r="N143" s="174" t="s">
        <v>48</v>
      </c>
      <c r="O143" s="73"/>
      <c r="P143" s="175">
        <f>O143*H143</f>
        <v>0</v>
      </c>
      <c r="Q143" s="175">
        <v>0.023300000000000001</v>
      </c>
      <c r="R143" s="175">
        <f>Q143*H143</f>
        <v>0.117898</v>
      </c>
      <c r="S143" s="175">
        <v>0</v>
      </c>
      <c r="T143" s="17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177" t="s">
        <v>282</v>
      </c>
      <c r="AT143" s="177" t="s">
        <v>150</v>
      </c>
      <c r="AU143" s="177" t="s">
        <v>156</v>
      </c>
      <c r="AY143" s="20" t="s">
        <v>148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20" t="s">
        <v>156</v>
      </c>
      <c r="BK143" s="178">
        <f>ROUND(I143*H143,2)</f>
        <v>0</v>
      </c>
      <c r="BL143" s="20" t="s">
        <v>282</v>
      </c>
      <c r="BM143" s="177" t="s">
        <v>948</v>
      </c>
    </row>
    <row r="144" s="2" customFormat="1">
      <c r="A144" s="39"/>
      <c r="B144" s="40"/>
      <c r="C144" s="39"/>
      <c r="D144" s="179" t="s">
        <v>158</v>
      </c>
      <c r="E144" s="39"/>
      <c r="F144" s="180" t="s">
        <v>949</v>
      </c>
      <c r="G144" s="39"/>
      <c r="H144" s="39"/>
      <c r="I144" s="181"/>
      <c r="J144" s="39"/>
      <c r="K144" s="39"/>
      <c r="L144" s="40"/>
      <c r="M144" s="182"/>
      <c r="N144" s="183"/>
      <c r="O144" s="73"/>
      <c r="P144" s="73"/>
      <c r="Q144" s="73"/>
      <c r="R144" s="73"/>
      <c r="S144" s="73"/>
      <c r="T144" s="74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20" t="s">
        <v>158</v>
      </c>
      <c r="AU144" s="20" t="s">
        <v>156</v>
      </c>
    </row>
    <row r="145" s="2" customFormat="1">
      <c r="A145" s="39"/>
      <c r="B145" s="40"/>
      <c r="C145" s="39"/>
      <c r="D145" s="184" t="s">
        <v>160</v>
      </c>
      <c r="E145" s="39"/>
      <c r="F145" s="185" t="s">
        <v>950</v>
      </c>
      <c r="G145" s="39"/>
      <c r="H145" s="39"/>
      <c r="I145" s="181"/>
      <c r="J145" s="39"/>
      <c r="K145" s="39"/>
      <c r="L145" s="40"/>
      <c r="M145" s="182"/>
      <c r="N145" s="183"/>
      <c r="O145" s="73"/>
      <c r="P145" s="73"/>
      <c r="Q145" s="73"/>
      <c r="R145" s="73"/>
      <c r="S145" s="73"/>
      <c r="T145" s="74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20" t="s">
        <v>160</v>
      </c>
      <c r="AU145" s="20" t="s">
        <v>156</v>
      </c>
    </row>
    <row r="146" s="14" customFormat="1">
      <c r="A146" s="14"/>
      <c r="B146" s="193"/>
      <c r="C146" s="14"/>
      <c r="D146" s="179" t="s">
        <v>162</v>
      </c>
      <c r="E146" s="194" t="s">
        <v>3</v>
      </c>
      <c r="F146" s="195" t="s">
        <v>951</v>
      </c>
      <c r="G146" s="14"/>
      <c r="H146" s="196">
        <v>5.0599999999999996</v>
      </c>
      <c r="I146" s="197"/>
      <c r="J146" s="14"/>
      <c r="K146" s="14"/>
      <c r="L146" s="193"/>
      <c r="M146" s="198"/>
      <c r="N146" s="199"/>
      <c r="O146" s="199"/>
      <c r="P146" s="199"/>
      <c r="Q146" s="199"/>
      <c r="R146" s="199"/>
      <c r="S146" s="199"/>
      <c r="T146" s="20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4" t="s">
        <v>162</v>
      </c>
      <c r="AU146" s="194" t="s">
        <v>156</v>
      </c>
      <c r="AV146" s="14" t="s">
        <v>156</v>
      </c>
      <c r="AW146" s="14" t="s">
        <v>37</v>
      </c>
      <c r="AX146" s="14" t="s">
        <v>84</v>
      </c>
      <c r="AY146" s="194" t="s">
        <v>148</v>
      </c>
    </row>
    <row r="147" s="2" customFormat="1" ht="24.15" customHeight="1">
      <c r="A147" s="39"/>
      <c r="B147" s="165"/>
      <c r="C147" s="166" t="s">
        <v>256</v>
      </c>
      <c r="D147" s="166" t="s">
        <v>150</v>
      </c>
      <c r="E147" s="167" t="s">
        <v>952</v>
      </c>
      <c r="F147" s="168" t="s">
        <v>953</v>
      </c>
      <c r="G147" s="169" t="s">
        <v>853</v>
      </c>
      <c r="H147" s="222"/>
      <c r="I147" s="171"/>
      <c r="J147" s="172">
        <f>ROUND(I147*H147,2)</f>
        <v>0</v>
      </c>
      <c r="K147" s="168" t="s">
        <v>154</v>
      </c>
      <c r="L147" s="40"/>
      <c r="M147" s="173" t="s">
        <v>3</v>
      </c>
      <c r="N147" s="174" t="s">
        <v>48</v>
      </c>
      <c r="O147" s="73"/>
      <c r="P147" s="175">
        <f>O147*H147</f>
        <v>0</v>
      </c>
      <c r="Q147" s="175">
        <v>0</v>
      </c>
      <c r="R147" s="175">
        <f>Q147*H147</f>
        <v>0</v>
      </c>
      <c r="S147" s="175">
        <v>0</v>
      </c>
      <c r="T147" s="17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177" t="s">
        <v>282</v>
      </c>
      <c r="AT147" s="177" t="s">
        <v>150</v>
      </c>
      <c r="AU147" s="177" t="s">
        <v>156</v>
      </c>
      <c r="AY147" s="20" t="s">
        <v>148</v>
      </c>
      <c r="BE147" s="178">
        <f>IF(N147="základní",J147,0)</f>
        <v>0</v>
      </c>
      <c r="BF147" s="178">
        <f>IF(N147="snížená",J147,0)</f>
        <v>0</v>
      </c>
      <c r="BG147" s="178">
        <f>IF(N147="zákl. přenesená",J147,0)</f>
        <v>0</v>
      </c>
      <c r="BH147" s="178">
        <f>IF(N147="sníž. přenesená",J147,0)</f>
        <v>0</v>
      </c>
      <c r="BI147" s="178">
        <f>IF(N147="nulová",J147,0)</f>
        <v>0</v>
      </c>
      <c r="BJ147" s="20" t="s">
        <v>156</v>
      </c>
      <c r="BK147" s="178">
        <f>ROUND(I147*H147,2)</f>
        <v>0</v>
      </c>
      <c r="BL147" s="20" t="s">
        <v>282</v>
      </c>
      <c r="BM147" s="177" t="s">
        <v>954</v>
      </c>
    </row>
    <row r="148" s="2" customFormat="1">
      <c r="A148" s="39"/>
      <c r="B148" s="40"/>
      <c r="C148" s="39"/>
      <c r="D148" s="179" t="s">
        <v>158</v>
      </c>
      <c r="E148" s="39"/>
      <c r="F148" s="180" t="s">
        <v>955</v>
      </c>
      <c r="G148" s="39"/>
      <c r="H148" s="39"/>
      <c r="I148" s="181"/>
      <c r="J148" s="39"/>
      <c r="K148" s="39"/>
      <c r="L148" s="40"/>
      <c r="M148" s="182"/>
      <c r="N148" s="183"/>
      <c r="O148" s="73"/>
      <c r="P148" s="73"/>
      <c r="Q148" s="73"/>
      <c r="R148" s="73"/>
      <c r="S148" s="73"/>
      <c r="T148" s="74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20" t="s">
        <v>158</v>
      </c>
      <c r="AU148" s="20" t="s">
        <v>156</v>
      </c>
    </row>
    <row r="149" s="2" customFormat="1">
      <c r="A149" s="39"/>
      <c r="B149" s="40"/>
      <c r="C149" s="39"/>
      <c r="D149" s="184" t="s">
        <v>160</v>
      </c>
      <c r="E149" s="39"/>
      <c r="F149" s="185" t="s">
        <v>956</v>
      </c>
      <c r="G149" s="39"/>
      <c r="H149" s="39"/>
      <c r="I149" s="181"/>
      <c r="J149" s="39"/>
      <c r="K149" s="39"/>
      <c r="L149" s="40"/>
      <c r="M149" s="182"/>
      <c r="N149" s="183"/>
      <c r="O149" s="73"/>
      <c r="P149" s="73"/>
      <c r="Q149" s="73"/>
      <c r="R149" s="73"/>
      <c r="S149" s="73"/>
      <c r="T149" s="74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20" t="s">
        <v>160</v>
      </c>
      <c r="AU149" s="20" t="s">
        <v>156</v>
      </c>
    </row>
    <row r="150" s="12" customFormat="1" ht="22.8" customHeight="1">
      <c r="A150" s="12"/>
      <c r="B150" s="152"/>
      <c r="C150" s="12"/>
      <c r="D150" s="153" t="s">
        <v>75</v>
      </c>
      <c r="E150" s="163" t="s">
        <v>484</v>
      </c>
      <c r="F150" s="163" t="s">
        <v>485</v>
      </c>
      <c r="G150" s="12"/>
      <c r="H150" s="12"/>
      <c r="I150" s="155"/>
      <c r="J150" s="164">
        <f>BK150</f>
        <v>0</v>
      </c>
      <c r="K150" s="12"/>
      <c r="L150" s="152"/>
      <c r="M150" s="157"/>
      <c r="N150" s="158"/>
      <c r="O150" s="158"/>
      <c r="P150" s="159">
        <f>SUM(P151:P225)</f>
        <v>0</v>
      </c>
      <c r="Q150" s="158"/>
      <c r="R150" s="159">
        <f>SUM(R151:R225)</f>
        <v>2.43668</v>
      </c>
      <c r="S150" s="158"/>
      <c r="T150" s="160">
        <f>SUM(T151:T225)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3" t="s">
        <v>156</v>
      </c>
      <c r="AT150" s="161" t="s">
        <v>75</v>
      </c>
      <c r="AU150" s="161" t="s">
        <v>84</v>
      </c>
      <c r="AY150" s="153" t="s">
        <v>148</v>
      </c>
      <c r="BK150" s="162">
        <f>SUM(BK151:BK225)</f>
        <v>0</v>
      </c>
    </row>
    <row r="151" s="2" customFormat="1" ht="33" customHeight="1">
      <c r="A151" s="39"/>
      <c r="B151" s="165"/>
      <c r="C151" s="166" t="s">
        <v>264</v>
      </c>
      <c r="D151" s="166" t="s">
        <v>150</v>
      </c>
      <c r="E151" s="167" t="s">
        <v>957</v>
      </c>
      <c r="F151" s="168" t="s">
        <v>958</v>
      </c>
      <c r="G151" s="169" t="s">
        <v>153</v>
      </c>
      <c r="H151" s="170">
        <v>244</v>
      </c>
      <c r="I151" s="171"/>
      <c r="J151" s="172">
        <f>ROUND(I151*H151,2)</f>
        <v>0</v>
      </c>
      <c r="K151" s="168" t="s">
        <v>154</v>
      </c>
      <c r="L151" s="40"/>
      <c r="M151" s="173" t="s">
        <v>3</v>
      </c>
      <c r="N151" s="174" t="s">
        <v>48</v>
      </c>
      <c r="O151" s="73"/>
      <c r="P151" s="175">
        <f>O151*H151</f>
        <v>0</v>
      </c>
      <c r="Q151" s="175">
        <v>0.0066</v>
      </c>
      <c r="R151" s="175">
        <f>Q151*H151</f>
        <v>1.6104000000000001</v>
      </c>
      <c r="S151" s="175">
        <v>0</v>
      </c>
      <c r="T151" s="17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177" t="s">
        <v>282</v>
      </c>
      <c r="AT151" s="177" t="s">
        <v>150</v>
      </c>
      <c r="AU151" s="177" t="s">
        <v>156</v>
      </c>
      <c r="AY151" s="20" t="s">
        <v>148</v>
      </c>
      <c r="BE151" s="178">
        <f>IF(N151="základní",J151,0)</f>
        <v>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20" t="s">
        <v>156</v>
      </c>
      <c r="BK151" s="178">
        <f>ROUND(I151*H151,2)</f>
        <v>0</v>
      </c>
      <c r="BL151" s="20" t="s">
        <v>282</v>
      </c>
      <c r="BM151" s="177" t="s">
        <v>959</v>
      </c>
    </row>
    <row r="152" s="2" customFormat="1">
      <c r="A152" s="39"/>
      <c r="B152" s="40"/>
      <c r="C152" s="39"/>
      <c r="D152" s="179" t="s">
        <v>158</v>
      </c>
      <c r="E152" s="39"/>
      <c r="F152" s="180" t="s">
        <v>960</v>
      </c>
      <c r="G152" s="39"/>
      <c r="H152" s="39"/>
      <c r="I152" s="181"/>
      <c r="J152" s="39"/>
      <c r="K152" s="39"/>
      <c r="L152" s="40"/>
      <c r="M152" s="182"/>
      <c r="N152" s="183"/>
      <c r="O152" s="73"/>
      <c r="P152" s="73"/>
      <c r="Q152" s="73"/>
      <c r="R152" s="73"/>
      <c r="S152" s="73"/>
      <c r="T152" s="74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20" t="s">
        <v>158</v>
      </c>
      <c r="AU152" s="20" t="s">
        <v>156</v>
      </c>
    </row>
    <row r="153" s="2" customFormat="1">
      <c r="A153" s="39"/>
      <c r="B153" s="40"/>
      <c r="C153" s="39"/>
      <c r="D153" s="184" t="s">
        <v>160</v>
      </c>
      <c r="E153" s="39"/>
      <c r="F153" s="185" t="s">
        <v>961</v>
      </c>
      <c r="G153" s="39"/>
      <c r="H153" s="39"/>
      <c r="I153" s="181"/>
      <c r="J153" s="39"/>
      <c r="K153" s="39"/>
      <c r="L153" s="40"/>
      <c r="M153" s="182"/>
      <c r="N153" s="183"/>
      <c r="O153" s="73"/>
      <c r="P153" s="73"/>
      <c r="Q153" s="73"/>
      <c r="R153" s="73"/>
      <c r="S153" s="73"/>
      <c r="T153" s="74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20" t="s">
        <v>160</v>
      </c>
      <c r="AU153" s="20" t="s">
        <v>156</v>
      </c>
    </row>
    <row r="154" s="2" customFormat="1" ht="24.15" customHeight="1">
      <c r="A154" s="39"/>
      <c r="B154" s="165"/>
      <c r="C154" s="166" t="s">
        <v>273</v>
      </c>
      <c r="D154" s="166" t="s">
        <v>150</v>
      </c>
      <c r="E154" s="167" t="s">
        <v>962</v>
      </c>
      <c r="F154" s="168" t="s">
        <v>963</v>
      </c>
      <c r="G154" s="169" t="s">
        <v>276</v>
      </c>
      <c r="H154" s="170">
        <v>62</v>
      </c>
      <c r="I154" s="171"/>
      <c r="J154" s="172">
        <f>ROUND(I154*H154,2)</f>
        <v>0</v>
      </c>
      <c r="K154" s="168" t="s">
        <v>154</v>
      </c>
      <c r="L154" s="40"/>
      <c r="M154" s="173" t="s">
        <v>3</v>
      </c>
      <c r="N154" s="174" t="s">
        <v>48</v>
      </c>
      <c r="O154" s="73"/>
      <c r="P154" s="175">
        <f>O154*H154</f>
        <v>0</v>
      </c>
      <c r="Q154" s="175">
        <v>0</v>
      </c>
      <c r="R154" s="175">
        <f>Q154*H154</f>
        <v>0</v>
      </c>
      <c r="S154" s="175">
        <v>0</v>
      </c>
      <c r="T154" s="17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177" t="s">
        <v>282</v>
      </c>
      <c r="AT154" s="177" t="s">
        <v>150</v>
      </c>
      <c r="AU154" s="177" t="s">
        <v>156</v>
      </c>
      <c r="AY154" s="20" t="s">
        <v>148</v>
      </c>
      <c r="BE154" s="178">
        <f>IF(N154="základní",J154,0)</f>
        <v>0</v>
      </c>
      <c r="BF154" s="178">
        <f>IF(N154="snížená",J154,0)</f>
        <v>0</v>
      </c>
      <c r="BG154" s="178">
        <f>IF(N154="zákl. přenesená",J154,0)</f>
        <v>0</v>
      </c>
      <c r="BH154" s="178">
        <f>IF(N154="sníž. přenesená",J154,0)</f>
        <v>0</v>
      </c>
      <c r="BI154" s="178">
        <f>IF(N154="nulová",J154,0)</f>
        <v>0</v>
      </c>
      <c r="BJ154" s="20" t="s">
        <v>156</v>
      </c>
      <c r="BK154" s="178">
        <f>ROUND(I154*H154,2)</f>
        <v>0</v>
      </c>
      <c r="BL154" s="20" t="s">
        <v>282</v>
      </c>
      <c r="BM154" s="177" t="s">
        <v>964</v>
      </c>
    </row>
    <row r="155" s="2" customFormat="1">
      <c r="A155" s="39"/>
      <c r="B155" s="40"/>
      <c r="C155" s="39"/>
      <c r="D155" s="179" t="s">
        <v>158</v>
      </c>
      <c r="E155" s="39"/>
      <c r="F155" s="180" t="s">
        <v>965</v>
      </c>
      <c r="G155" s="39"/>
      <c r="H155" s="39"/>
      <c r="I155" s="181"/>
      <c r="J155" s="39"/>
      <c r="K155" s="39"/>
      <c r="L155" s="40"/>
      <c r="M155" s="182"/>
      <c r="N155" s="183"/>
      <c r="O155" s="73"/>
      <c r="P155" s="73"/>
      <c r="Q155" s="73"/>
      <c r="R155" s="73"/>
      <c r="S155" s="73"/>
      <c r="T155" s="74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20" t="s">
        <v>158</v>
      </c>
      <c r="AU155" s="20" t="s">
        <v>156</v>
      </c>
    </row>
    <row r="156" s="2" customFormat="1">
      <c r="A156" s="39"/>
      <c r="B156" s="40"/>
      <c r="C156" s="39"/>
      <c r="D156" s="184" t="s">
        <v>160</v>
      </c>
      <c r="E156" s="39"/>
      <c r="F156" s="185" t="s">
        <v>966</v>
      </c>
      <c r="G156" s="39"/>
      <c r="H156" s="39"/>
      <c r="I156" s="181"/>
      <c r="J156" s="39"/>
      <c r="K156" s="39"/>
      <c r="L156" s="40"/>
      <c r="M156" s="182"/>
      <c r="N156" s="183"/>
      <c r="O156" s="73"/>
      <c r="P156" s="73"/>
      <c r="Q156" s="73"/>
      <c r="R156" s="73"/>
      <c r="S156" s="73"/>
      <c r="T156" s="74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20" t="s">
        <v>160</v>
      </c>
      <c r="AU156" s="20" t="s">
        <v>156</v>
      </c>
    </row>
    <row r="157" s="2" customFormat="1" ht="24.15" customHeight="1">
      <c r="A157" s="39"/>
      <c r="B157" s="165"/>
      <c r="C157" s="212" t="s">
        <v>282</v>
      </c>
      <c r="D157" s="212" t="s">
        <v>658</v>
      </c>
      <c r="E157" s="213" t="s">
        <v>967</v>
      </c>
      <c r="F157" s="214" t="s">
        <v>968</v>
      </c>
      <c r="G157" s="215" t="s">
        <v>369</v>
      </c>
      <c r="H157" s="216">
        <v>62</v>
      </c>
      <c r="I157" s="217"/>
      <c r="J157" s="218">
        <f>ROUND(I157*H157,2)</f>
        <v>0</v>
      </c>
      <c r="K157" s="214" t="s">
        <v>154</v>
      </c>
      <c r="L157" s="219"/>
      <c r="M157" s="220" t="s">
        <v>3</v>
      </c>
      <c r="N157" s="221" t="s">
        <v>48</v>
      </c>
      <c r="O157" s="73"/>
      <c r="P157" s="175">
        <f>O157*H157</f>
        <v>0</v>
      </c>
      <c r="Q157" s="175">
        <v>0.00050000000000000001</v>
      </c>
      <c r="R157" s="175">
        <f>Q157*H157</f>
        <v>0.031</v>
      </c>
      <c r="S157" s="175">
        <v>0</v>
      </c>
      <c r="T157" s="17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177" t="s">
        <v>413</v>
      </c>
      <c r="AT157" s="177" t="s">
        <v>658</v>
      </c>
      <c r="AU157" s="177" t="s">
        <v>156</v>
      </c>
      <c r="AY157" s="20" t="s">
        <v>148</v>
      </c>
      <c r="BE157" s="178">
        <f>IF(N157="základní",J157,0)</f>
        <v>0</v>
      </c>
      <c r="BF157" s="178">
        <f>IF(N157="snížená",J157,0)</f>
        <v>0</v>
      </c>
      <c r="BG157" s="178">
        <f>IF(N157="zákl. přenesená",J157,0)</f>
        <v>0</v>
      </c>
      <c r="BH157" s="178">
        <f>IF(N157="sníž. přenesená",J157,0)</f>
        <v>0</v>
      </c>
      <c r="BI157" s="178">
        <f>IF(N157="nulová",J157,0)</f>
        <v>0</v>
      </c>
      <c r="BJ157" s="20" t="s">
        <v>156</v>
      </c>
      <c r="BK157" s="178">
        <f>ROUND(I157*H157,2)</f>
        <v>0</v>
      </c>
      <c r="BL157" s="20" t="s">
        <v>282</v>
      </c>
      <c r="BM157" s="177" t="s">
        <v>969</v>
      </c>
    </row>
    <row r="158" s="2" customFormat="1">
      <c r="A158" s="39"/>
      <c r="B158" s="40"/>
      <c r="C158" s="39"/>
      <c r="D158" s="179" t="s">
        <v>158</v>
      </c>
      <c r="E158" s="39"/>
      <c r="F158" s="180" t="s">
        <v>968</v>
      </c>
      <c r="G158" s="39"/>
      <c r="H158" s="39"/>
      <c r="I158" s="181"/>
      <c r="J158" s="39"/>
      <c r="K158" s="39"/>
      <c r="L158" s="40"/>
      <c r="M158" s="182"/>
      <c r="N158" s="183"/>
      <c r="O158" s="73"/>
      <c r="P158" s="73"/>
      <c r="Q158" s="73"/>
      <c r="R158" s="73"/>
      <c r="S158" s="73"/>
      <c r="T158" s="74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20" t="s">
        <v>158</v>
      </c>
      <c r="AU158" s="20" t="s">
        <v>156</v>
      </c>
    </row>
    <row r="159" s="2" customFormat="1" ht="16.5" customHeight="1">
      <c r="A159" s="39"/>
      <c r="B159" s="165"/>
      <c r="C159" s="212" t="s">
        <v>295</v>
      </c>
      <c r="D159" s="212" t="s">
        <v>658</v>
      </c>
      <c r="E159" s="213" t="s">
        <v>970</v>
      </c>
      <c r="F159" s="214" t="s">
        <v>971</v>
      </c>
      <c r="G159" s="215" t="s">
        <v>276</v>
      </c>
      <c r="H159" s="216">
        <v>130.19999999999999</v>
      </c>
      <c r="I159" s="217"/>
      <c r="J159" s="218">
        <f>ROUND(I159*H159,2)</f>
        <v>0</v>
      </c>
      <c r="K159" s="214" t="s">
        <v>154</v>
      </c>
      <c r="L159" s="219"/>
      <c r="M159" s="220" t="s">
        <v>3</v>
      </c>
      <c r="N159" s="221" t="s">
        <v>48</v>
      </c>
      <c r="O159" s="73"/>
      <c r="P159" s="175">
        <f>O159*H159</f>
        <v>0</v>
      </c>
      <c r="Q159" s="175">
        <v>0.00051000000000000004</v>
      </c>
      <c r="R159" s="175">
        <f>Q159*H159</f>
        <v>0.066402000000000003</v>
      </c>
      <c r="S159" s="175">
        <v>0</v>
      </c>
      <c r="T159" s="17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177" t="s">
        <v>413</v>
      </c>
      <c r="AT159" s="177" t="s">
        <v>658</v>
      </c>
      <c r="AU159" s="177" t="s">
        <v>156</v>
      </c>
      <c r="AY159" s="20" t="s">
        <v>148</v>
      </c>
      <c r="BE159" s="178">
        <f>IF(N159="základní",J159,0)</f>
        <v>0</v>
      </c>
      <c r="BF159" s="178">
        <f>IF(N159="snížená",J159,0)</f>
        <v>0</v>
      </c>
      <c r="BG159" s="178">
        <f>IF(N159="zákl. přenesená",J159,0)</f>
        <v>0</v>
      </c>
      <c r="BH159" s="178">
        <f>IF(N159="sníž. přenesená",J159,0)</f>
        <v>0</v>
      </c>
      <c r="BI159" s="178">
        <f>IF(N159="nulová",J159,0)</f>
        <v>0</v>
      </c>
      <c r="BJ159" s="20" t="s">
        <v>156</v>
      </c>
      <c r="BK159" s="178">
        <f>ROUND(I159*H159,2)</f>
        <v>0</v>
      </c>
      <c r="BL159" s="20" t="s">
        <v>282</v>
      </c>
      <c r="BM159" s="177" t="s">
        <v>972</v>
      </c>
    </row>
    <row r="160" s="2" customFormat="1">
      <c r="A160" s="39"/>
      <c r="B160" s="40"/>
      <c r="C160" s="39"/>
      <c r="D160" s="179" t="s">
        <v>158</v>
      </c>
      <c r="E160" s="39"/>
      <c r="F160" s="180" t="s">
        <v>971</v>
      </c>
      <c r="G160" s="39"/>
      <c r="H160" s="39"/>
      <c r="I160" s="181"/>
      <c r="J160" s="39"/>
      <c r="K160" s="39"/>
      <c r="L160" s="40"/>
      <c r="M160" s="182"/>
      <c r="N160" s="183"/>
      <c r="O160" s="73"/>
      <c r="P160" s="73"/>
      <c r="Q160" s="73"/>
      <c r="R160" s="73"/>
      <c r="S160" s="73"/>
      <c r="T160" s="74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20" t="s">
        <v>158</v>
      </c>
      <c r="AU160" s="20" t="s">
        <v>156</v>
      </c>
    </row>
    <row r="161" s="14" customFormat="1">
      <c r="A161" s="14"/>
      <c r="B161" s="193"/>
      <c r="C161" s="14"/>
      <c r="D161" s="179" t="s">
        <v>162</v>
      </c>
      <c r="E161" s="14"/>
      <c r="F161" s="195" t="s">
        <v>973</v>
      </c>
      <c r="G161" s="14"/>
      <c r="H161" s="196">
        <v>130.19999999999999</v>
      </c>
      <c r="I161" s="197"/>
      <c r="J161" s="14"/>
      <c r="K161" s="14"/>
      <c r="L161" s="193"/>
      <c r="M161" s="198"/>
      <c r="N161" s="199"/>
      <c r="O161" s="199"/>
      <c r="P161" s="199"/>
      <c r="Q161" s="199"/>
      <c r="R161" s="199"/>
      <c r="S161" s="199"/>
      <c r="T161" s="20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4" t="s">
        <v>162</v>
      </c>
      <c r="AU161" s="194" t="s">
        <v>156</v>
      </c>
      <c r="AV161" s="14" t="s">
        <v>156</v>
      </c>
      <c r="AW161" s="14" t="s">
        <v>4</v>
      </c>
      <c r="AX161" s="14" t="s">
        <v>84</v>
      </c>
      <c r="AY161" s="194" t="s">
        <v>148</v>
      </c>
    </row>
    <row r="162" s="2" customFormat="1" ht="24.15" customHeight="1">
      <c r="A162" s="39"/>
      <c r="B162" s="165"/>
      <c r="C162" s="166" t="s">
        <v>304</v>
      </c>
      <c r="D162" s="166" t="s">
        <v>150</v>
      </c>
      <c r="E162" s="167" t="s">
        <v>974</v>
      </c>
      <c r="F162" s="168" t="s">
        <v>975</v>
      </c>
      <c r="G162" s="169" t="s">
        <v>276</v>
      </c>
      <c r="H162" s="170">
        <v>13.4</v>
      </c>
      <c r="I162" s="171"/>
      <c r="J162" s="172">
        <f>ROUND(I162*H162,2)</f>
        <v>0</v>
      </c>
      <c r="K162" s="168" t="s">
        <v>154</v>
      </c>
      <c r="L162" s="40"/>
      <c r="M162" s="173" t="s">
        <v>3</v>
      </c>
      <c r="N162" s="174" t="s">
        <v>48</v>
      </c>
      <c r="O162" s="73"/>
      <c r="P162" s="175">
        <f>O162*H162</f>
        <v>0</v>
      </c>
      <c r="Q162" s="175">
        <v>0.0040600000000000002</v>
      </c>
      <c r="R162" s="175">
        <f>Q162*H162</f>
        <v>0.054404000000000008</v>
      </c>
      <c r="S162" s="175">
        <v>0</v>
      </c>
      <c r="T162" s="17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177" t="s">
        <v>282</v>
      </c>
      <c r="AT162" s="177" t="s">
        <v>150</v>
      </c>
      <c r="AU162" s="177" t="s">
        <v>156</v>
      </c>
      <c r="AY162" s="20" t="s">
        <v>148</v>
      </c>
      <c r="BE162" s="178">
        <f>IF(N162="základní",J162,0)</f>
        <v>0</v>
      </c>
      <c r="BF162" s="178">
        <f>IF(N162="snížená",J162,0)</f>
        <v>0</v>
      </c>
      <c r="BG162" s="178">
        <f>IF(N162="zákl. přenesená",J162,0)</f>
        <v>0</v>
      </c>
      <c r="BH162" s="178">
        <f>IF(N162="sníž. přenesená",J162,0)</f>
        <v>0</v>
      </c>
      <c r="BI162" s="178">
        <f>IF(N162="nulová",J162,0)</f>
        <v>0</v>
      </c>
      <c r="BJ162" s="20" t="s">
        <v>156</v>
      </c>
      <c r="BK162" s="178">
        <f>ROUND(I162*H162,2)</f>
        <v>0</v>
      </c>
      <c r="BL162" s="20" t="s">
        <v>282</v>
      </c>
      <c r="BM162" s="177" t="s">
        <v>976</v>
      </c>
    </row>
    <row r="163" s="2" customFormat="1">
      <c r="A163" s="39"/>
      <c r="B163" s="40"/>
      <c r="C163" s="39"/>
      <c r="D163" s="179" t="s">
        <v>158</v>
      </c>
      <c r="E163" s="39"/>
      <c r="F163" s="180" t="s">
        <v>977</v>
      </c>
      <c r="G163" s="39"/>
      <c r="H163" s="39"/>
      <c r="I163" s="181"/>
      <c r="J163" s="39"/>
      <c r="K163" s="39"/>
      <c r="L163" s="40"/>
      <c r="M163" s="182"/>
      <c r="N163" s="183"/>
      <c r="O163" s="73"/>
      <c r="P163" s="73"/>
      <c r="Q163" s="73"/>
      <c r="R163" s="73"/>
      <c r="S163" s="73"/>
      <c r="T163" s="74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20" t="s">
        <v>158</v>
      </c>
      <c r="AU163" s="20" t="s">
        <v>156</v>
      </c>
    </row>
    <row r="164" s="2" customFormat="1">
      <c r="A164" s="39"/>
      <c r="B164" s="40"/>
      <c r="C164" s="39"/>
      <c r="D164" s="184" t="s">
        <v>160</v>
      </c>
      <c r="E164" s="39"/>
      <c r="F164" s="185" t="s">
        <v>978</v>
      </c>
      <c r="G164" s="39"/>
      <c r="H164" s="39"/>
      <c r="I164" s="181"/>
      <c r="J164" s="39"/>
      <c r="K164" s="39"/>
      <c r="L164" s="40"/>
      <c r="M164" s="182"/>
      <c r="N164" s="183"/>
      <c r="O164" s="73"/>
      <c r="P164" s="73"/>
      <c r="Q164" s="73"/>
      <c r="R164" s="73"/>
      <c r="S164" s="73"/>
      <c r="T164" s="74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20" t="s">
        <v>160</v>
      </c>
      <c r="AU164" s="20" t="s">
        <v>156</v>
      </c>
    </row>
    <row r="165" s="14" customFormat="1">
      <c r="A165" s="14"/>
      <c r="B165" s="193"/>
      <c r="C165" s="14"/>
      <c r="D165" s="179" t="s">
        <v>162</v>
      </c>
      <c r="E165" s="194" t="s">
        <v>3</v>
      </c>
      <c r="F165" s="195" t="s">
        <v>498</v>
      </c>
      <c r="G165" s="14"/>
      <c r="H165" s="196">
        <v>13.4</v>
      </c>
      <c r="I165" s="197"/>
      <c r="J165" s="14"/>
      <c r="K165" s="14"/>
      <c r="L165" s="193"/>
      <c r="M165" s="198"/>
      <c r="N165" s="199"/>
      <c r="O165" s="199"/>
      <c r="P165" s="199"/>
      <c r="Q165" s="199"/>
      <c r="R165" s="199"/>
      <c r="S165" s="199"/>
      <c r="T165" s="20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4" t="s">
        <v>162</v>
      </c>
      <c r="AU165" s="194" t="s">
        <v>156</v>
      </c>
      <c r="AV165" s="14" t="s">
        <v>156</v>
      </c>
      <c r="AW165" s="14" t="s">
        <v>37</v>
      </c>
      <c r="AX165" s="14" t="s">
        <v>84</v>
      </c>
      <c r="AY165" s="194" t="s">
        <v>148</v>
      </c>
    </row>
    <row r="166" s="2" customFormat="1" ht="24.15" customHeight="1">
      <c r="A166" s="39"/>
      <c r="B166" s="165"/>
      <c r="C166" s="166" t="s">
        <v>320</v>
      </c>
      <c r="D166" s="166" t="s">
        <v>150</v>
      </c>
      <c r="E166" s="167" t="s">
        <v>979</v>
      </c>
      <c r="F166" s="168" t="s">
        <v>980</v>
      </c>
      <c r="G166" s="169" t="s">
        <v>276</v>
      </c>
      <c r="H166" s="170">
        <v>37.799999999999997</v>
      </c>
      <c r="I166" s="171"/>
      <c r="J166" s="172">
        <f>ROUND(I166*H166,2)</f>
        <v>0</v>
      </c>
      <c r="K166" s="168" t="s">
        <v>154</v>
      </c>
      <c r="L166" s="40"/>
      <c r="M166" s="173" t="s">
        <v>3</v>
      </c>
      <c r="N166" s="174" t="s">
        <v>48</v>
      </c>
      <c r="O166" s="73"/>
      <c r="P166" s="175">
        <f>O166*H166</f>
        <v>0</v>
      </c>
      <c r="Q166" s="175">
        <v>0.0040600000000000002</v>
      </c>
      <c r="R166" s="175">
        <f>Q166*H166</f>
        <v>0.15346799999999999</v>
      </c>
      <c r="S166" s="175">
        <v>0</v>
      </c>
      <c r="T166" s="17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177" t="s">
        <v>282</v>
      </c>
      <c r="AT166" s="177" t="s">
        <v>150</v>
      </c>
      <c r="AU166" s="177" t="s">
        <v>156</v>
      </c>
      <c r="AY166" s="20" t="s">
        <v>148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20" t="s">
        <v>156</v>
      </c>
      <c r="BK166" s="178">
        <f>ROUND(I166*H166,2)</f>
        <v>0</v>
      </c>
      <c r="BL166" s="20" t="s">
        <v>282</v>
      </c>
      <c r="BM166" s="177" t="s">
        <v>981</v>
      </c>
    </row>
    <row r="167" s="2" customFormat="1">
      <c r="A167" s="39"/>
      <c r="B167" s="40"/>
      <c r="C167" s="39"/>
      <c r="D167" s="179" t="s">
        <v>158</v>
      </c>
      <c r="E167" s="39"/>
      <c r="F167" s="180" t="s">
        <v>982</v>
      </c>
      <c r="G167" s="39"/>
      <c r="H167" s="39"/>
      <c r="I167" s="181"/>
      <c r="J167" s="39"/>
      <c r="K167" s="39"/>
      <c r="L167" s="40"/>
      <c r="M167" s="182"/>
      <c r="N167" s="183"/>
      <c r="O167" s="73"/>
      <c r="P167" s="73"/>
      <c r="Q167" s="73"/>
      <c r="R167" s="73"/>
      <c r="S167" s="73"/>
      <c r="T167" s="74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20" t="s">
        <v>158</v>
      </c>
      <c r="AU167" s="20" t="s">
        <v>156</v>
      </c>
    </row>
    <row r="168" s="2" customFormat="1">
      <c r="A168" s="39"/>
      <c r="B168" s="40"/>
      <c r="C168" s="39"/>
      <c r="D168" s="184" t="s">
        <v>160</v>
      </c>
      <c r="E168" s="39"/>
      <c r="F168" s="185" t="s">
        <v>983</v>
      </c>
      <c r="G168" s="39"/>
      <c r="H168" s="39"/>
      <c r="I168" s="181"/>
      <c r="J168" s="39"/>
      <c r="K168" s="39"/>
      <c r="L168" s="40"/>
      <c r="M168" s="182"/>
      <c r="N168" s="183"/>
      <c r="O168" s="73"/>
      <c r="P168" s="73"/>
      <c r="Q168" s="73"/>
      <c r="R168" s="73"/>
      <c r="S168" s="73"/>
      <c r="T168" s="74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20" t="s">
        <v>160</v>
      </c>
      <c r="AU168" s="20" t="s">
        <v>156</v>
      </c>
    </row>
    <row r="169" s="14" customFormat="1">
      <c r="A169" s="14"/>
      <c r="B169" s="193"/>
      <c r="C169" s="14"/>
      <c r="D169" s="179" t="s">
        <v>162</v>
      </c>
      <c r="E169" s="194" t="s">
        <v>3</v>
      </c>
      <c r="F169" s="195" t="s">
        <v>505</v>
      </c>
      <c r="G169" s="14"/>
      <c r="H169" s="196">
        <v>14.800000000000001</v>
      </c>
      <c r="I169" s="197"/>
      <c r="J169" s="14"/>
      <c r="K169" s="14"/>
      <c r="L169" s="193"/>
      <c r="M169" s="198"/>
      <c r="N169" s="199"/>
      <c r="O169" s="199"/>
      <c r="P169" s="199"/>
      <c r="Q169" s="199"/>
      <c r="R169" s="199"/>
      <c r="S169" s="199"/>
      <c r="T169" s="20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4" t="s">
        <v>162</v>
      </c>
      <c r="AU169" s="194" t="s">
        <v>156</v>
      </c>
      <c r="AV169" s="14" t="s">
        <v>156</v>
      </c>
      <c r="AW169" s="14" t="s">
        <v>37</v>
      </c>
      <c r="AX169" s="14" t="s">
        <v>76</v>
      </c>
      <c r="AY169" s="194" t="s">
        <v>148</v>
      </c>
    </row>
    <row r="170" s="14" customFormat="1">
      <c r="A170" s="14"/>
      <c r="B170" s="193"/>
      <c r="C170" s="14"/>
      <c r="D170" s="179" t="s">
        <v>162</v>
      </c>
      <c r="E170" s="194" t="s">
        <v>3</v>
      </c>
      <c r="F170" s="195" t="s">
        <v>506</v>
      </c>
      <c r="G170" s="14"/>
      <c r="H170" s="196">
        <v>16</v>
      </c>
      <c r="I170" s="197"/>
      <c r="J170" s="14"/>
      <c r="K170" s="14"/>
      <c r="L170" s="193"/>
      <c r="M170" s="198"/>
      <c r="N170" s="199"/>
      <c r="O170" s="199"/>
      <c r="P170" s="199"/>
      <c r="Q170" s="199"/>
      <c r="R170" s="199"/>
      <c r="S170" s="199"/>
      <c r="T170" s="20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4" t="s">
        <v>162</v>
      </c>
      <c r="AU170" s="194" t="s">
        <v>156</v>
      </c>
      <c r="AV170" s="14" t="s">
        <v>156</v>
      </c>
      <c r="AW170" s="14" t="s">
        <v>37</v>
      </c>
      <c r="AX170" s="14" t="s">
        <v>76</v>
      </c>
      <c r="AY170" s="194" t="s">
        <v>148</v>
      </c>
    </row>
    <row r="171" s="14" customFormat="1">
      <c r="A171" s="14"/>
      <c r="B171" s="193"/>
      <c r="C171" s="14"/>
      <c r="D171" s="179" t="s">
        <v>162</v>
      </c>
      <c r="E171" s="194" t="s">
        <v>3</v>
      </c>
      <c r="F171" s="195" t="s">
        <v>507</v>
      </c>
      <c r="G171" s="14"/>
      <c r="H171" s="196">
        <v>7</v>
      </c>
      <c r="I171" s="197"/>
      <c r="J171" s="14"/>
      <c r="K171" s="14"/>
      <c r="L171" s="193"/>
      <c r="M171" s="198"/>
      <c r="N171" s="199"/>
      <c r="O171" s="199"/>
      <c r="P171" s="199"/>
      <c r="Q171" s="199"/>
      <c r="R171" s="199"/>
      <c r="S171" s="199"/>
      <c r="T171" s="20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4" t="s">
        <v>162</v>
      </c>
      <c r="AU171" s="194" t="s">
        <v>156</v>
      </c>
      <c r="AV171" s="14" t="s">
        <v>156</v>
      </c>
      <c r="AW171" s="14" t="s">
        <v>37</v>
      </c>
      <c r="AX171" s="14" t="s">
        <v>76</v>
      </c>
      <c r="AY171" s="194" t="s">
        <v>148</v>
      </c>
    </row>
    <row r="172" s="15" customFormat="1">
      <c r="A172" s="15"/>
      <c r="B172" s="201"/>
      <c r="C172" s="15"/>
      <c r="D172" s="179" t="s">
        <v>162</v>
      </c>
      <c r="E172" s="202" t="s">
        <v>3</v>
      </c>
      <c r="F172" s="203" t="s">
        <v>182</v>
      </c>
      <c r="G172" s="15"/>
      <c r="H172" s="204">
        <v>37.799999999999997</v>
      </c>
      <c r="I172" s="205"/>
      <c r="J172" s="15"/>
      <c r="K172" s="15"/>
      <c r="L172" s="201"/>
      <c r="M172" s="206"/>
      <c r="N172" s="207"/>
      <c r="O172" s="207"/>
      <c r="P172" s="207"/>
      <c r="Q172" s="207"/>
      <c r="R172" s="207"/>
      <c r="S172" s="207"/>
      <c r="T172" s="20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02" t="s">
        <v>162</v>
      </c>
      <c r="AU172" s="202" t="s">
        <v>156</v>
      </c>
      <c r="AV172" s="15" t="s">
        <v>155</v>
      </c>
      <c r="AW172" s="15" t="s">
        <v>37</v>
      </c>
      <c r="AX172" s="15" t="s">
        <v>84</v>
      </c>
      <c r="AY172" s="202" t="s">
        <v>148</v>
      </c>
    </row>
    <row r="173" s="2" customFormat="1" ht="24.15" customHeight="1">
      <c r="A173" s="39"/>
      <c r="B173" s="165"/>
      <c r="C173" s="166" t="s">
        <v>327</v>
      </c>
      <c r="D173" s="166" t="s">
        <v>150</v>
      </c>
      <c r="E173" s="167" t="s">
        <v>984</v>
      </c>
      <c r="F173" s="168" t="s">
        <v>985</v>
      </c>
      <c r="G173" s="169" t="s">
        <v>276</v>
      </c>
      <c r="H173" s="170">
        <v>8</v>
      </c>
      <c r="I173" s="171"/>
      <c r="J173" s="172">
        <f>ROUND(I173*H173,2)</f>
        <v>0</v>
      </c>
      <c r="K173" s="168" t="s">
        <v>154</v>
      </c>
      <c r="L173" s="40"/>
      <c r="M173" s="173" t="s">
        <v>3</v>
      </c>
      <c r="N173" s="174" t="s">
        <v>48</v>
      </c>
      <c r="O173" s="73"/>
      <c r="P173" s="175">
        <f>O173*H173</f>
        <v>0</v>
      </c>
      <c r="Q173" s="175">
        <v>0.0063800000000000003</v>
      </c>
      <c r="R173" s="175">
        <f>Q173*H173</f>
        <v>0.051040000000000002</v>
      </c>
      <c r="S173" s="175">
        <v>0</v>
      </c>
      <c r="T173" s="17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177" t="s">
        <v>282</v>
      </c>
      <c r="AT173" s="177" t="s">
        <v>150</v>
      </c>
      <c r="AU173" s="177" t="s">
        <v>156</v>
      </c>
      <c r="AY173" s="20" t="s">
        <v>148</v>
      </c>
      <c r="BE173" s="178">
        <f>IF(N173="základní",J173,0)</f>
        <v>0</v>
      </c>
      <c r="BF173" s="178">
        <f>IF(N173="snížená",J173,0)</f>
        <v>0</v>
      </c>
      <c r="BG173" s="178">
        <f>IF(N173="zákl. přenesená",J173,0)</f>
        <v>0</v>
      </c>
      <c r="BH173" s="178">
        <f>IF(N173="sníž. přenesená",J173,0)</f>
        <v>0</v>
      </c>
      <c r="BI173" s="178">
        <f>IF(N173="nulová",J173,0)</f>
        <v>0</v>
      </c>
      <c r="BJ173" s="20" t="s">
        <v>156</v>
      </c>
      <c r="BK173" s="178">
        <f>ROUND(I173*H173,2)</f>
        <v>0</v>
      </c>
      <c r="BL173" s="20" t="s">
        <v>282</v>
      </c>
      <c r="BM173" s="177" t="s">
        <v>986</v>
      </c>
    </row>
    <row r="174" s="2" customFormat="1">
      <c r="A174" s="39"/>
      <c r="B174" s="40"/>
      <c r="C174" s="39"/>
      <c r="D174" s="179" t="s">
        <v>158</v>
      </c>
      <c r="E174" s="39"/>
      <c r="F174" s="180" t="s">
        <v>987</v>
      </c>
      <c r="G174" s="39"/>
      <c r="H174" s="39"/>
      <c r="I174" s="181"/>
      <c r="J174" s="39"/>
      <c r="K174" s="39"/>
      <c r="L174" s="40"/>
      <c r="M174" s="182"/>
      <c r="N174" s="183"/>
      <c r="O174" s="73"/>
      <c r="P174" s="73"/>
      <c r="Q174" s="73"/>
      <c r="R174" s="73"/>
      <c r="S174" s="73"/>
      <c r="T174" s="74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20" t="s">
        <v>158</v>
      </c>
      <c r="AU174" s="20" t="s">
        <v>156</v>
      </c>
    </row>
    <row r="175" s="2" customFormat="1">
      <c r="A175" s="39"/>
      <c r="B175" s="40"/>
      <c r="C175" s="39"/>
      <c r="D175" s="184" t="s">
        <v>160</v>
      </c>
      <c r="E175" s="39"/>
      <c r="F175" s="185" t="s">
        <v>988</v>
      </c>
      <c r="G175" s="39"/>
      <c r="H175" s="39"/>
      <c r="I175" s="181"/>
      <c r="J175" s="39"/>
      <c r="K175" s="39"/>
      <c r="L175" s="40"/>
      <c r="M175" s="182"/>
      <c r="N175" s="183"/>
      <c r="O175" s="73"/>
      <c r="P175" s="73"/>
      <c r="Q175" s="73"/>
      <c r="R175" s="73"/>
      <c r="S175" s="73"/>
      <c r="T175" s="74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20" t="s">
        <v>160</v>
      </c>
      <c r="AU175" s="20" t="s">
        <v>156</v>
      </c>
    </row>
    <row r="176" s="14" customFormat="1">
      <c r="A176" s="14"/>
      <c r="B176" s="193"/>
      <c r="C176" s="14"/>
      <c r="D176" s="179" t="s">
        <v>162</v>
      </c>
      <c r="E176" s="194" t="s">
        <v>3</v>
      </c>
      <c r="F176" s="195" t="s">
        <v>514</v>
      </c>
      <c r="G176" s="14"/>
      <c r="H176" s="196">
        <v>8</v>
      </c>
      <c r="I176" s="197"/>
      <c r="J176" s="14"/>
      <c r="K176" s="14"/>
      <c r="L176" s="193"/>
      <c r="M176" s="198"/>
      <c r="N176" s="199"/>
      <c r="O176" s="199"/>
      <c r="P176" s="199"/>
      <c r="Q176" s="199"/>
      <c r="R176" s="199"/>
      <c r="S176" s="199"/>
      <c r="T176" s="20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4" t="s">
        <v>162</v>
      </c>
      <c r="AU176" s="194" t="s">
        <v>156</v>
      </c>
      <c r="AV176" s="14" t="s">
        <v>156</v>
      </c>
      <c r="AW176" s="14" t="s">
        <v>37</v>
      </c>
      <c r="AX176" s="14" t="s">
        <v>84</v>
      </c>
      <c r="AY176" s="194" t="s">
        <v>148</v>
      </c>
    </row>
    <row r="177" s="2" customFormat="1" ht="24.15" customHeight="1">
      <c r="A177" s="39"/>
      <c r="B177" s="165"/>
      <c r="C177" s="166" t="s">
        <v>8</v>
      </c>
      <c r="D177" s="166" t="s">
        <v>150</v>
      </c>
      <c r="E177" s="167" t="s">
        <v>989</v>
      </c>
      <c r="F177" s="168" t="s">
        <v>990</v>
      </c>
      <c r="G177" s="169" t="s">
        <v>276</v>
      </c>
      <c r="H177" s="170">
        <v>8</v>
      </c>
      <c r="I177" s="171"/>
      <c r="J177" s="172">
        <f>ROUND(I177*H177,2)</f>
        <v>0</v>
      </c>
      <c r="K177" s="168" t="s">
        <v>154</v>
      </c>
      <c r="L177" s="40"/>
      <c r="M177" s="173" t="s">
        <v>3</v>
      </c>
      <c r="N177" s="174" t="s">
        <v>48</v>
      </c>
      <c r="O177" s="73"/>
      <c r="P177" s="175">
        <f>O177*H177</f>
        <v>0</v>
      </c>
      <c r="Q177" s="175">
        <v>0.00115</v>
      </c>
      <c r="R177" s="175">
        <f>Q177*H177</f>
        <v>0.0091999999999999998</v>
      </c>
      <c r="S177" s="175">
        <v>0</v>
      </c>
      <c r="T177" s="17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177" t="s">
        <v>282</v>
      </c>
      <c r="AT177" s="177" t="s">
        <v>150</v>
      </c>
      <c r="AU177" s="177" t="s">
        <v>156</v>
      </c>
      <c r="AY177" s="20" t="s">
        <v>148</v>
      </c>
      <c r="BE177" s="178">
        <f>IF(N177="základní",J177,0)</f>
        <v>0</v>
      </c>
      <c r="BF177" s="178">
        <f>IF(N177="snížená",J177,0)</f>
        <v>0</v>
      </c>
      <c r="BG177" s="178">
        <f>IF(N177="zákl. přenesená",J177,0)</f>
        <v>0</v>
      </c>
      <c r="BH177" s="178">
        <f>IF(N177="sníž. přenesená",J177,0)</f>
        <v>0</v>
      </c>
      <c r="BI177" s="178">
        <f>IF(N177="nulová",J177,0)</f>
        <v>0</v>
      </c>
      <c r="BJ177" s="20" t="s">
        <v>156</v>
      </c>
      <c r="BK177" s="178">
        <f>ROUND(I177*H177,2)</f>
        <v>0</v>
      </c>
      <c r="BL177" s="20" t="s">
        <v>282</v>
      </c>
      <c r="BM177" s="177" t="s">
        <v>991</v>
      </c>
    </row>
    <row r="178" s="2" customFormat="1">
      <c r="A178" s="39"/>
      <c r="B178" s="40"/>
      <c r="C178" s="39"/>
      <c r="D178" s="179" t="s">
        <v>158</v>
      </c>
      <c r="E178" s="39"/>
      <c r="F178" s="180" t="s">
        <v>992</v>
      </c>
      <c r="G178" s="39"/>
      <c r="H178" s="39"/>
      <c r="I178" s="181"/>
      <c r="J178" s="39"/>
      <c r="K178" s="39"/>
      <c r="L178" s="40"/>
      <c r="M178" s="182"/>
      <c r="N178" s="183"/>
      <c r="O178" s="73"/>
      <c r="P178" s="73"/>
      <c r="Q178" s="73"/>
      <c r="R178" s="73"/>
      <c r="S178" s="73"/>
      <c r="T178" s="74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20" t="s">
        <v>158</v>
      </c>
      <c r="AU178" s="20" t="s">
        <v>156</v>
      </c>
    </row>
    <row r="179" s="2" customFormat="1">
      <c r="A179" s="39"/>
      <c r="B179" s="40"/>
      <c r="C179" s="39"/>
      <c r="D179" s="184" t="s">
        <v>160</v>
      </c>
      <c r="E179" s="39"/>
      <c r="F179" s="185" t="s">
        <v>993</v>
      </c>
      <c r="G179" s="39"/>
      <c r="H179" s="39"/>
      <c r="I179" s="181"/>
      <c r="J179" s="39"/>
      <c r="K179" s="39"/>
      <c r="L179" s="40"/>
      <c r="M179" s="182"/>
      <c r="N179" s="183"/>
      <c r="O179" s="73"/>
      <c r="P179" s="73"/>
      <c r="Q179" s="73"/>
      <c r="R179" s="73"/>
      <c r="S179" s="73"/>
      <c r="T179" s="74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20" t="s">
        <v>160</v>
      </c>
      <c r="AU179" s="20" t="s">
        <v>156</v>
      </c>
    </row>
    <row r="180" s="2" customFormat="1" ht="24.15" customHeight="1">
      <c r="A180" s="39"/>
      <c r="B180" s="165"/>
      <c r="C180" s="166" t="s">
        <v>344</v>
      </c>
      <c r="D180" s="166" t="s">
        <v>150</v>
      </c>
      <c r="E180" s="167" t="s">
        <v>994</v>
      </c>
      <c r="F180" s="168" t="s">
        <v>995</v>
      </c>
      <c r="G180" s="169" t="s">
        <v>276</v>
      </c>
      <c r="H180" s="170">
        <v>66.799999999999997</v>
      </c>
      <c r="I180" s="171"/>
      <c r="J180" s="172">
        <f>ROUND(I180*H180,2)</f>
        <v>0</v>
      </c>
      <c r="K180" s="168" t="s">
        <v>154</v>
      </c>
      <c r="L180" s="40"/>
      <c r="M180" s="173" t="s">
        <v>3</v>
      </c>
      <c r="N180" s="174" t="s">
        <v>48</v>
      </c>
      <c r="O180" s="73"/>
      <c r="P180" s="175">
        <f>O180*H180</f>
        <v>0</v>
      </c>
      <c r="Q180" s="175">
        <v>0.0035799999999999998</v>
      </c>
      <c r="R180" s="175">
        <f>Q180*H180</f>
        <v>0.23914399999999997</v>
      </c>
      <c r="S180" s="175">
        <v>0</v>
      </c>
      <c r="T180" s="17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177" t="s">
        <v>282</v>
      </c>
      <c r="AT180" s="177" t="s">
        <v>150</v>
      </c>
      <c r="AU180" s="177" t="s">
        <v>156</v>
      </c>
      <c r="AY180" s="20" t="s">
        <v>148</v>
      </c>
      <c r="BE180" s="178">
        <f>IF(N180="základní",J180,0)</f>
        <v>0</v>
      </c>
      <c r="BF180" s="178">
        <f>IF(N180="snížená",J180,0)</f>
        <v>0</v>
      </c>
      <c r="BG180" s="178">
        <f>IF(N180="zákl. přenesená",J180,0)</f>
        <v>0</v>
      </c>
      <c r="BH180" s="178">
        <f>IF(N180="sníž. přenesená",J180,0)</f>
        <v>0</v>
      </c>
      <c r="BI180" s="178">
        <f>IF(N180="nulová",J180,0)</f>
        <v>0</v>
      </c>
      <c r="BJ180" s="20" t="s">
        <v>156</v>
      </c>
      <c r="BK180" s="178">
        <f>ROUND(I180*H180,2)</f>
        <v>0</v>
      </c>
      <c r="BL180" s="20" t="s">
        <v>282</v>
      </c>
      <c r="BM180" s="177" t="s">
        <v>996</v>
      </c>
    </row>
    <row r="181" s="2" customFormat="1">
      <c r="A181" s="39"/>
      <c r="B181" s="40"/>
      <c r="C181" s="39"/>
      <c r="D181" s="179" t="s">
        <v>158</v>
      </c>
      <c r="E181" s="39"/>
      <c r="F181" s="180" t="s">
        <v>997</v>
      </c>
      <c r="G181" s="39"/>
      <c r="H181" s="39"/>
      <c r="I181" s="181"/>
      <c r="J181" s="39"/>
      <c r="K181" s="39"/>
      <c r="L181" s="40"/>
      <c r="M181" s="182"/>
      <c r="N181" s="183"/>
      <c r="O181" s="73"/>
      <c r="P181" s="73"/>
      <c r="Q181" s="73"/>
      <c r="R181" s="73"/>
      <c r="S181" s="73"/>
      <c r="T181" s="74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20" t="s">
        <v>158</v>
      </c>
      <c r="AU181" s="20" t="s">
        <v>156</v>
      </c>
    </row>
    <row r="182" s="2" customFormat="1">
      <c r="A182" s="39"/>
      <c r="B182" s="40"/>
      <c r="C182" s="39"/>
      <c r="D182" s="184" t="s">
        <v>160</v>
      </c>
      <c r="E182" s="39"/>
      <c r="F182" s="185" t="s">
        <v>998</v>
      </c>
      <c r="G182" s="39"/>
      <c r="H182" s="39"/>
      <c r="I182" s="181"/>
      <c r="J182" s="39"/>
      <c r="K182" s="39"/>
      <c r="L182" s="40"/>
      <c r="M182" s="182"/>
      <c r="N182" s="183"/>
      <c r="O182" s="73"/>
      <c r="P182" s="73"/>
      <c r="Q182" s="73"/>
      <c r="R182" s="73"/>
      <c r="S182" s="73"/>
      <c r="T182" s="74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20" t="s">
        <v>160</v>
      </c>
      <c r="AU182" s="20" t="s">
        <v>156</v>
      </c>
    </row>
    <row r="183" s="2" customFormat="1" ht="24.15" customHeight="1">
      <c r="A183" s="39"/>
      <c r="B183" s="165"/>
      <c r="C183" s="166" t="s">
        <v>350</v>
      </c>
      <c r="D183" s="166" t="s">
        <v>150</v>
      </c>
      <c r="E183" s="167" t="s">
        <v>999</v>
      </c>
      <c r="F183" s="168" t="s">
        <v>1000</v>
      </c>
      <c r="G183" s="169" t="s">
        <v>369</v>
      </c>
      <c r="H183" s="170">
        <v>2</v>
      </c>
      <c r="I183" s="171"/>
      <c r="J183" s="172">
        <f>ROUND(I183*H183,2)</f>
        <v>0</v>
      </c>
      <c r="K183" s="168" t="s">
        <v>154</v>
      </c>
      <c r="L183" s="40"/>
      <c r="M183" s="173" t="s">
        <v>3</v>
      </c>
      <c r="N183" s="174" t="s">
        <v>48</v>
      </c>
      <c r="O183" s="73"/>
      <c r="P183" s="175">
        <f>O183*H183</f>
        <v>0</v>
      </c>
      <c r="Q183" s="175">
        <v>0.0036600000000000001</v>
      </c>
      <c r="R183" s="175">
        <f>Q183*H183</f>
        <v>0.0073200000000000001</v>
      </c>
      <c r="S183" s="175">
        <v>0</v>
      </c>
      <c r="T183" s="17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177" t="s">
        <v>282</v>
      </c>
      <c r="AT183" s="177" t="s">
        <v>150</v>
      </c>
      <c r="AU183" s="177" t="s">
        <v>156</v>
      </c>
      <c r="AY183" s="20" t="s">
        <v>148</v>
      </c>
      <c r="BE183" s="178">
        <f>IF(N183="základní",J183,0)</f>
        <v>0</v>
      </c>
      <c r="BF183" s="178">
        <f>IF(N183="snížená",J183,0)</f>
        <v>0</v>
      </c>
      <c r="BG183" s="178">
        <f>IF(N183="zákl. přenesená",J183,0)</f>
        <v>0</v>
      </c>
      <c r="BH183" s="178">
        <f>IF(N183="sníž. přenesená",J183,0)</f>
        <v>0</v>
      </c>
      <c r="BI183" s="178">
        <f>IF(N183="nulová",J183,0)</f>
        <v>0</v>
      </c>
      <c r="BJ183" s="20" t="s">
        <v>156</v>
      </c>
      <c r="BK183" s="178">
        <f>ROUND(I183*H183,2)</f>
        <v>0</v>
      </c>
      <c r="BL183" s="20" t="s">
        <v>282</v>
      </c>
      <c r="BM183" s="177" t="s">
        <v>1001</v>
      </c>
    </row>
    <row r="184" s="2" customFormat="1">
      <c r="A184" s="39"/>
      <c r="B184" s="40"/>
      <c r="C184" s="39"/>
      <c r="D184" s="179" t="s">
        <v>158</v>
      </c>
      <c r="E184" s="39"/>
      <c r="F184" s="180" t="s">
        <v>1002</v>
      </c>
      <c r="G184" s="39"/>
      <c r="H184" s="39"/>
      <c r="I184" s="181"/>
      <c r="J184" s="39"/>
      <c r="K184" s="39"/>
      <c r="L184" s="40"/>
      <c r="M184" s="182"/>
      <c r="N184" s="183"/>
      <c r="O184" s="73"/>
      <c r="P184" s="73"/>
      <c r="Q184" s="73"/>
      <c r="R184" s="73"/>
      <c r="S184" s="73"/>
      <c r="T184" s="74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20" t="s">
        <v>158</v>
      </c>
      <c r="AU184" s="20" t="s">
        <v>156</v>
      </c>
    </row>
    <row r="185" s="2" customFormat="1">
      <c r="A185" s="39"/>
      <c r="B185" s="40"/>
      <c r="C185" s="39"/>
      <c r="D185" s="184" t="s">
        <v>160</v>
      </c>
      <c r="E185" s="39"/>
      <c r="F185" s="185" t="s">
        <v>1003</v>
      </c>
      <c r="G185" s="39"/>
      <c r="H185" s="39"/>
      <c r="I185" s="181"/>
      <c r="J185" s="39"/>
      <c r="K185" s="39"/>
      <c r="L185" s="40"/>
      <c r="M185" s="182"/>
      <c r="N185" s="183"/>
      <c r="O185" s="73"/>
      <c r="P185" s="73"/>
      <c r="Q185" s="73"/>
      <c r="R185" s="73"/>
      <c r="S185" s="73"/>
      <c r="T185" s="74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20" t="s">
        <v>160</v>
      </c>
      <c r="AU185" s="20" t="s">
        <v>156</v>
      </c>
    </row>
    <row r="186" s="2" customFormat="1" ht="33" customHeight="1">
      <c r="A186" s="39"/>
      <c r="B186" s="165"/>
      <c r="C186" s="166" t="s">
        <v>357</v>
      </c>
      <c r="D186" s="166" t="s">
        <v>150</v>
      </c>
      <c r="E186" s="167" t="s">
        <v>1004</v>
      </c>
      <c r="F186" s="168" t="s">
        <v>1005</v>
      </c>
      <c r="G186" s="169" t="s">
        <v>153</v>
      </c>
      <c r="H186" s="170">
        <v>4</v>
      </c>
      <c r="I186" s="171"/>
      <c r="J186" s="172">
        <f>ROUND(I186*H186,2)</f>
        <v>0</v>
      </c>
      <c r="K186" s="168" t="s">
        <v>154</v>
      </c>
      <c r="L186" s="40"/>
      <c r="M186" s="173" t="s">
        <v>3</v>
      </c>
      <c r="N186" s="174" t="s">
        <v>48</v>
      </c>
      <c r="O186" s="73"/>
      <c r="P186" s="175">
        <f>O186*H186</f>
        <v>0</v>
      </c>
      <c r="Q186" s="175">
        <v>0.010789999999999999</v>
      </c>
      <c r="R186" s="175">
        <f>Q186*H186</f>
        <v>0.043159999999999997</v>
      </c>
      <c r="S186" s="175">
        <v>0</v>
      </c>
      <c r="T186" s="17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177" t="s">
        <v>282</v>
      </c>
      <c r="AT186" s="177" t="s">
        <v>150</v>
      </c>
      <c r="AU186" s="177" t="s">
        <v>156</v>
      </c>
      <c r="AY186" s="20" t="s">
        <v>148</v>
      </c>
      <c r="BE186" s="178">
        <f>IF(N186="základní",J186,0)</f>
        <v>0</v>
      </c>
      <c r="BF186" s="178">
        <f>IF(N186="snížená",J186,0)</f>
        <v>0</v>
      </c>
      <c r="BG186" s="178">
        <f>IF(N186="zákl. přenesená",J186,0)</f>
        <v>0</v>
      </c>
      <c r="BH186" s="178">
        <f>IF(N186="sníž. přenesená",J186,0)</f>
        <v>0</v>
      </c>
      <c r="BI186" s="178">
        <f>IF(N186="nulová",J186,0)</f>
        <v>0</v>
      </c>
      <c r="BJ186" s="20" t="s">
        <v>156</v>
      </c>
      <c r="BK186" s="178">
        <f>ROUND(I186*H186,2)</f>
        <v>0</v>
      </c>
      <c r="BL186" s="20" t="s">
        <v>282</v>
      </c>
      <c r="BM186" s="177" t="s">
        <v>1006</v>
      </c>
    </row>
    <row r="187" s="2" customFormat="1">
      <c r="A187" s="39"/>
      <c r="B187" s="40"/>
      <c r="C187" s="39"/>
      <c r="D187" s="179" t="s">
        <v>158</v>
      </c>
      <c r="E187" s="39"/>
      <c r="F187" s="180" t="s">
        <v>1007</v>
      </c>
      <c r="G187" s="39"/>
      <c r="H187" s="39"/>
      <c r="I187" s="181"/>
      <c r="J187" s="39"/>
      <c r="K187" s="39"/>
      <c r="L187" s="40"/>
      <c r="M187" s="182"/>
      <c r="N187" s="183"/>
      <c r="O187" s="73"/>
      <c r="P187" s="73"/>
      <c r="Q187" s="73"/>
      <c r="R187" s="73"/>
      <c r="S187" s="73"/>
      <c r="T187" s="74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20" t="s">
        <v>158</v>
      </c>
      <c r="AU187" s="20" t="s">
        <v>156</v>
      </c>
    </row>
    <row r="188" s="2" customFormat="1">
      <c r="A188" s="39"/>
      <c r="B188" s="40"/>
      <c r="C188" s="39"/>
      <c r="D188" s="184" t="s">
        <v>160</v>
      </c>
      <c r="E188" s="39"/>
      <c r="F188" s="185" t="s">
        <v>1008</v>
      </c>
      <c r="G188" s="39"/>
      <c r="H188" s="39"/>
      <c r="I188" s="181"/>
      <c r="J188" s="39"/>
      <c r="K188" s="39"/>
      <c r="L188" s="40"/>
      <c r="M188" s="182"/>
      <c r="N188" s="183"/>
      <c r="O188" s="73"/>
      <c r="P188" s="73"/>
      <c r="Q188" s="73"/>
      <c r="R188" s="73"/>
      <c r="S188" s="73"/>
      <c r="T188" s="74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20" t="s">
        <v>160</v>
      </c>
      <c r="AU188" s="20" t="s">
        <v>156</v>
      </c>
    </row>
    <row r="189" s="13" customFormat="1">
      <c r="A189" s="13"/>
      <c r="B189" s="186"/>
      <c r="C189" s="13"/>
      <c r="D189" s="179" t="s">
        <v>162</v>
      </c>
      <c r="E189" s="187" t="s">
        <v>3</v>
      </c>
      <c r="F189" s="188" t="s">
        <v>1009</v>
      </c>
      <c r="G189" s="13"/>
      <c r="H189" s="187" t="s">
        <v>3</v>
      </c>
      <c r="I189" s="189"/>
      <c r="J189" s="13"/>
      <c r="K189" s="13"/>
      <c r="L189" s="186"/>
      <c r="M189" s="190"/>
      <c r="N189" s="191"/>
      <c r="O189" s="191"/>
      <c r="P189" s="191"/>
      <c r="Q189" s="191"/>
      <c r="R189" s="191"/>
      <c r="S189" s="191"/>
      <c r="T189" s="19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7" t="s">
        <v>162</v>
      </c>
      <c r="AU189" s="187" t="s">
        <v>156</v>
      </c>
      <c r="AV189" s="13" t="s">
        <v>84</v>
      </c>
      <c r="AW189" s="13" t="s">
        <v>37</v>
      </c>
      <c r="AX189" s="13" t="s">
        <v>76</v>
      </c>
      <c r="AY189" s="187" t="s">
        <v>148</v>
      </c>
    </row>
    <row r="190" s="14" customFormat="1">
      <c r="A190" s="14"/>
      <c r="B190" s="193"/>
      <c r="C190" s="14"/>
      <c r="D190" s="179" t="s">
        <v>162</v>
      </c>
      <c r="E190" s="194" t="s">
        <v>3</v>
      </c>
      <c r="F190" s="195" t="s">
        <v>1010</v>
      </c>
      <c r="G190" s="14"/>
      <c r="H190" s="196">
        <v>4</v>
      </c>
      <c r="I190" s="197"/>
      <c r="J190" s="14"/>
      <c r="K190" s="14"/>
      <c r="L190" s="193"/>
      <c r="M190" s="198"/>
      <c r="N190" s="199"/>
      <c r="O190" s="199"/>
      <c r="P190" s="199"/>
      <c r="Q190" s="199"/>
      <c r="R190" s="199"/>
      <c r="S190" s="199"/>
      <c r="T190" s="20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4" t="s">
        <v>162</v>
      </c>
      <c r="AU190" s="194" t="s">
        <v>156</v>
      </c>
      <c r="AV190" s="14" t="s">
        <v>156</v>
      </c>
      <c r="AW190" s="14" t="s">
        <v>37</v>
      </c>
      <c r="AX190" s="14" t="s">
        <v>84</v>
      </c>
      <c r="AY190" s="194" t="s">
        <v>148</v>
      </c>
    </row>
    <row r="191" s="2" customFormat="1" ht="24.15" customHeight="1">
      <c r="A191" s="39"/>
      <c r="B191" s="165"/>
      <c r="C191" s="166" t="s">
        <v>15</v>
      </c>
      <c r="D191" s="166" t="s">
        <v>150</v>
      </c>
      <c r="E191" s="167" t="s">
        <v>1011</v>
      </c>
      <c r="F191" s="168" t="s">
        <v>1012</v>
      </c>
      <c r="G191" s="169" t="s">
        <v>276</v>
      </c>
      <c r="H191" s="170">
        <v>66.799999999999997</v>
      </c>
      <c r="I191" s="171"/>
      <c r="J191" s="172">
        <f>ROUND(I191*H191,2)</f>
        <v>0</v>
      </c>
      <c r="K191" s="168" t="s">
        <v>154</v>
      </c>
      <c r="L191" s="40"/>
      <c r="M191" s="173" t="s">
        <v>3</v>
      </c>
      <c r="N191" s="174" t="s">
        <v>48</v>
      </c>
      <c r="O191" s="73"/>
      <c r="P191" s="175">
        <f>O191*H191</f>
        <v>0</v>
      </c>
      <c r="Q191" s="175">
        <v>0.0016900000000000001</v>
      </c>
      <c r="R191" s="175">
        <f>Q191*H191</f>
        <v>0.11289200000000001</v>
      </c>
      <c r="S191" s="175">
        <v>0</v>
      </c>
      <c r="T191" s="17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177" t="s">
        <v>282</v>
      </c>
      <c r="AT191" s="177" t="s">
        <v>150</v>
      </c>
      <c r="AU191" s="177" t="s">
        <v>156</v>
      </c>
      <c r="AY191" s="20" t="s">
        <v>148</v>
      </c>
      <c r="BE191" s="178">
        <f>IF(N191="základní",J191,0)</f>
        <v>0</v>
      </c>
      <c r="BF191" s="178">
        <f>IF(N191="snížená",J191,0)</f>
        <v>0</v>
      </c>
      <c r="BG191" s="178">
        <f>IF(N191="zákl. přenesená",J191,0)</f>
        <v>0</v>
      </c>
      <c r="BH191" s="178">
        <f>IF(N191="sníž. přenesená",J191,0)</f>
        <v>0</v>
      </c>
      <c r="BI191" s="178">
        <f>IF(N191="nulová",J191,0)</f>
        <v>0</v>
      </c>
      <c r="BJ191" s="20" t="s">
        <v>156</v>
      </c>
      <c r="BK191" s="178">
        <f>ROUND(I191*H191,2)</f>
        <v>0</v>
      </c>
      <c r="BL191" s="20" t="s">
        <v>282</v>
      </c>
      <c r="BM191" s="177" t="s">
        <v>1013</v>
      </c>
    </row>
    <row r="192" s="2" customFormat="1">
      <c r="A192" s="39"/>
      <c r="B192" s="40"/>
      <c r="C192" s="39"/>
      <c r="D192" s="179" t="s">
        <v>158</v>
      </c>
      <c r="E192" s="39"/>
      <c r="F192" s="180" t="s">
        <v>1014</v>
      </c>
      <c r="G192" s="39"/>
      <c r="H192" s="39"/>
      <c r="I192" s="181"/>
      <c r="J192" s="39"/>
      <c r="K192" s="39"/>
      <c r="L192" s="40"/>
      <c r="M192" s="182"/>
      <c r="N192" s="183"/>
      <c r="O192" s="73"/>
      <c r="P192" s="73"/>
      <c r="Q192" s="73"/>
      <c r="R192" s="73"/>
      <c r="S192" s="73"/>
      <c r="T192" s="74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20" t="s">
        <v>158</v>
      </c>
      <c r="AU192" s="20" t="s">
        <v>156</v>
      </c>
    </row>
    <row r="193" s="2" customFormat="1">
      <c r="A193" s="39"/>
      <c r="B193" s="40"/>
      <c r="C193" s="39"/>
      <c r="D193" s="184" t="s">
        <v>160</v>
      </c>
      <c r="E193" s="39"/>
      <c r="F193" s="185" t="s">
        <v>1015</v>
      </c>
      <c r="G193" s="39"/>
      <c r="H193" s="39"/>
      <c r="I193" s="181"/>
      <c r="J193" s="39"/>
      <c r="K193" s="39"/>
      <c r="L193" s="40"/>
      <c r="M193" s="182"/>
      <c r="N193" s="183"/>
      <c r="O193" s="73"/>
      <c r="P193" s="73"/>
      <c r="Q193" s="73"/>
      <c r="R193" s="73"/>
      <c r="S193" s="73"/>
      <c r="T193" s="74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20" t="s">
        <v>160</v>
      </c>
      <c r="AU193" s="20" t="s">
        <v>156</v>
      </c>
    </row>
    <row r="194" s="13" customFormat="1">
      <c r="A194" s="13"/>
      <c r="B194" s="186"/>
      <c r="C194" s="13"/>
      <c r="D194" s="179" t="s">
        <v>162</v>
      </c>
      <c r="E194" s="187" t="s">
        <v>3</v>
      </c>
      <c r="F194" s="188" t="s">
        <v>1016</v>
      </c>
      <c r="G194" s="13"/>
      <c r="H194" s="187" t="s">
        <v>3</v>
      </c>
      <c r="I194" s="189"/>
      <c r="J194" s="13"/>
      <c r="K194" s="13"/>
      <c r="L194" s="186"/>
      <c r="M194" s="190"/>
      <c r="N194" s="191"/>
      <c r="O194" s="191"/>
      <c r="P194" s="191"/>
      <c r="Q194" s="191"/>
      <c r="R194" s="191"/>
      <c r="S194" s="191"/>
      <c r="T194" s="19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7" t="s">
        <v>162</v>
      </c>
      <c r="AU194" s="187" t="s">
        <v>156</v>
      </c>
      <c r="AV194" s="13" t="s">
        <v>84</v>
      </c>
      <c r="AW194" s="13" t="s">
        <v>37</v>
      </c>
      <c r="AX194" s="13" t="s">
        <v>76</v>
      </c>
      <c r="AY194" s="187" t="s">
        <v>148</v>
      </c>
    </row>
    <row r="195" s="14" customFormat="1">
      <c r="A195" s="14"/>
      <c r="B195" s="193"/>
      <c r="C195" s="14"/>
      <c r="D195" s="179" t="s">
        <v>162</v>
      </c>
      <c r="E195" s="194" t="s">
        <v>3</v>
      </c>
      <c r="F195" s="195" t="s">
        <v>1017</v>
      </c>
      <c r="G195" s="14"/>
      <c r="H195" s="196">
        <v>3.7999999999999998</v>
      </c>
      <c r="I195" s="197"/>
      <c r="J195" s="14"/>
      <c r="K195" s="14"/>
      <c r="L195" s="193"/>
      <c r="M195" s="198"/>
      <c r="N195" s="199"/>
      <c r="O195" s="199"/>
      <c r="P195" s="199"/>
      <c r="Q195" s="199"/>
      <c r="R195" s="199"/>
      <c r="S195" s="199"/>
      <c r="T195" s="20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4" t="s">
        <v>162</v>
      </c>
      <c r="AU195" s="194" t="s">
        <v>156</v>
      </c>
      <c r="AV195" s="14" t="s">
        <v>156</v>
      </c>
      <c r="AW195" s="14" t="s">
        <v>37</v>
      </c>
      <c r="AX195" s="14" t="s">
        <v>76</v>
      </c>
      <c r="AY195" s="194" t="s">
        <v>148</v>
      </c>
    </row>
    <row r="196" s="13" customFormat="1">
      <c r="A196" s="13"/>
      <c r="B196" s="186"/>
      <c r="C196" s="13"/>
      <c r="D196" s="179" t="s">
        <v>162</v>
      </c>
      <c r="E196" s="187" t="s">
        <v>3</v>
      </c>
      <c r="F196" s="188" t="s">
        <v>1018</v>
      </c>
      <c r="G196" s="13"/>
      <c r="H196" s="187" t="s">
        <v>3</v>
      </c>
      <c r="I196" s="189"/>
      <c r="J196" s="13"/>
      <c r="K196" s="13"/>
      <c r="L196" s="186"/>
      <c r="M196" s="190"/>
      <c r="N196" s="191"/>
      <c r="O196" s="191"/>
      <c r="P196" s="191"/>
      <c r="Q196" s="191"/>
      <c r="R196" s="191"/>
      <c r="S196" s="191"/>
      <c r="T196" s="19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7" t="s">
        <v>162</v>
      </c>
      <c r="AU196" s="187" t="s">
        <v>156</v>
      </c>
      <c r="AV196" s="13" t="s">
        <v>84</v>
      </c>
      <c r="AW196" s="13" t="s">
        <v>37</v>
      </c>
      <c r="AX196" s="13" t="s">
        <v>76</v>
      </c>
      <c r="AY196" s="187" t="s">
        <v>148</v>
      </c>
    </row>
    <row r="197" s="14" customFormat="1">
      <c r="A197" s="14"/>
      <c r="B197" s="193"/>
      <c r="C197" s="14"/>
      <c r="D197" s="179" t="s">
        <v>162</v>
      </c>
      <c r="E197" s="194" t="s">
        <v>3</v>
      </c>
      <c r="F197" s="195" t="s">
        <v>1019</v>
      </c>
      <c r="G197" s="14"/>
      <c r="H197" s="196">
        <v>19.600000000000001</v>
      </c>
      <c r="I197" s="197"/>
      <c r="J197" s="14"/>
      <c r="K197" s="14"/>
      <c r="L197" s="193"/>
      <c r="M197" s="198"/>
      <c r="N197" s="199"/>
      <c r="O197" s="199"/>
      <c r="P197" s="199"/>
      <c r="Q197" s="199"/>
      <c r="R197" s="199"/>
      <c r="S197" s="199"/>
      <c r="T197" s="20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4" t="s">
        <v>162</v>
      </c>
      <c r="AU197" s="194" t="s">
        <v>156</v>
      </c>
      <c r="AV197" s="14" t="s">
        <v>156</v>
      </c>
      <c r="AW197" s="14" t="s">
        <v>37</v>
      </c>
      <c r="AX197" s="14" t="s">
        <v>76</v>
      </c>
      <c r="AY197" s="194" t="s">
        <v>148</v>
      </c>
    </row>
    <row r="198" s="13" customFormat="1">
      <c r="A198" s="13"/>
      <c r="B198" s="186"/>
      <c r="C198" s="13"/>
      <c r="D198" s="179" t="s">
        <v>162</v>
      </c>
      <c r="E198" s="187" t="s">
        <v>3</v>
      </c>
      <c r="F198" s="188" t="s">
        <v>1020</v>
      </c>
      <c r="G198" s="13"/>
      <c r="H198" s="187" t="s">
        <v>3</v>
      </c>
      <c r="I198" s="189"/>
      <c r="J198" s="13"/>
      <c r="K198" s="13"/>
      <c r="L198" s="186"/>
      <c r="M198" s="190"/>
      <c r="N198" s="191"/>
      <c r="O198" s="191"/>
      <c r="P198" s="191"/>
      <c r="Q198" s="191"/>
      <c r="R198" s="191"/>
      <c r="S198" s="191"/>
      <c r="T198" s="19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7" t="s">
        <v>162</v>
      </c>
      <c r="AU198" s="187" t="s">
        <v>156</v>
      </c>
      <c r="AV198" s="13" t="s">
        <v>84</v>
      </c>
      <c r="AW198" s="13" t="s">
        <v>37</v>
      </c>
      <c r="AX198" s="13" t="s">
        <v>76</v>
      </c>
      <c r="AY198" s="187" t="s">
        <v>148</v>
      </c>
    </row>
    <row r="199" s="14" customFormat="1">
      <c r="A199" s="14"/>
      <c r="B199" s="193"/>
      <c r="C199" s="14"/>
      <c r="D199" s="179" t="s">
        <v>162</v>
      </c>
      <c r="E199" s="194" t="s">
        <v>3</v>
      </c>
      <c r="F199" s="195" t="s">
        <v>1021</v>
      </c>
      <c r="G199" s="14"/>
      <c r="H199" s="196">
        <v>11</v>
      </c>
      <c r="I199" s="197"/>
      <c r="J199" s="14"/>
      <c r="K199" s="14"/>
      <c r="L199" s="193"/>
      <c r="M199" s="198"/>
      <c r="N199" s="199"/>
      <c r="O199" s="199"/>
      <c r="P199" s="199"/>
      <c r="Q199" s="199"/>
      <c r="R199" s="199"/>
      <c r="S199" s="199"/>
      <c r="T199" s="20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4" t="s">
        <v>162</v>
      </c>
      <c r="AU199" s="194" t="s">
        <v>156</v>
      </c>
      <c r="AV199" s="14" t="s">
        <v>156</v>
      </c>
      <c r="AW199" s="14" t="s">
        <v>37</v>
      </c>
      <c r="AX199" s="14" t="s">
        <v>76</v>
      </c>
      <c r="AY199" s="194" t="s">
        <v>148</v>
      </c>
    </row>
    <row r="200" s="13" customFormat="1">
      <c r="A200" s="13"/>
      <c r="B200" s="186"/>
      <c r="C200" s="13"/>
      <c r="D200" s="179" t="s">
        <v>162</v>
      </c>
      <c r="E200" s="187" t="s">
        <v>3</v>
      </c>
      <c r="F200" s="188" t="s">
        <v>1022</v>
      </c>
      <c r="G200" s="13"/>
      <c r="H200" s="187" t="s">
        <v>3</v>
      </c>
      <c r="I200" s="189"/>
      <c r="J200" s="13"/>
      <c r="K200" s="13"/>
      <c r="L200" s="186"/>
      <c r="M200" s="190"/>
      <c r="N200" s="191"/>
      <c r="O200" s="191"/>
      <c r="P200" s="191"/>
      <c r="Q200" s="191"/>
      <c r="R200" s="191"/>
      <c r="S200" s="191"/>
      <c r="T200" s="19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7" t="s">
        <v>162</v>
      </c>
      <c r="AU200" s="187" t="s">
        <v>156</v>
      </c>
      <c r="AV200" s="13" t="s">
        <v>84</v>
      </c>
      <c r="AW200" s="13" t="s">
        <v>37</v>
      </c>
      <c r="AX200" s="13" t="s">
        <v>76</v>
      </c>
      <c r="AY200" s="187" t="s">
        <v>148</v>
      </c>
    </row>
    <row r="201" s="14" customFormat="1">
      <c r="A201" s="14"/>
      <c r="B201" s="193"/>
      <c r="C201" s="14"/>
      <c r="D201" s="179" t="s">
        <v>162</v>
      </c>
      <c r="E201" s="194" t="s">
        <v>3</v>
      </c>
      <c r="F201" s="195" t="s">
        <v>1023</v>
      </c>
      <c r="G201" s="14"/>
      <c r="H201" s="196">
        <v>2.7999999999999998</v>
      </c>
      <c r="I201" s="197"/>
      <c r="J201" s="14"/>
      <c r="K201" s="14"/>
      <c r="L201" s="193"/>
      <c r="M201" s="198"/>
      <c r="N201" s="199"/>
      <c r="O201" s="199"/>
      <c r="P201" s="199"/>
      <c r="Q201" s="199"/>
      <c r="R201" s="199"/>
      <c r="S201" s="199"/>
      <c r="T201" s="20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4" t="s">
        <v>162</v>
      </c>
      <c r="AU201" s="194" t="s">
        <v>156</v>
      </c>
      <c r="AV201" s="14" t="s">
        <v>156</v>
      </c>
      <c r="AW201" s="14" t="s">
        <v>37</v>
      </c>
      <c r="AX201" s="14" t="s">
        <v>76</v>
      </c>
      <c r="AY201" s="194" t="s">
        <v>148</v>
      </c>
    </row>
    <row r="202" s="13" customFormat="1">
      <c r="A202" s="13"/>
      <c r="B202" s="186"/>
      <c r="C202" s="13"/>
      <c r="D202" s="179" t="s">
        <v>162</v>
      </c>
      <c r="E202" s="187" t="s">
        <v>3</v>
      </c>
      <c r="F202" s="188" t="s">
        <v>1024</v>
      </c>
      <c r="G202" s="13"/>
      <c r="H202" s="187" t="s">
        <v>3</v>
      </c>
      <c r="I202" s="189"/>
      <c r="J202" s="13"/>
      <c r="K202" s="13"/>
      <c r="L202" s="186"/>
      <c r="M202" s="190"/>
      <c r="N202" s="191"/>
      <c r="O202" s="191"/>
      <c r="P202" s="191"/>
      <c r="Q202" s="191"/>
      <c r="R202" s="191"/>
      <c r="S202" s="191"/>
      <c r="T202" s="19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7" t="s">
        <v>162</v>
      </c>
      <c r="AU202" s="187" t="s">
        <v>156</v>
      </c>
      <c r="AV202" s="13" t="s">
        <v>84</v>
      </c>
      <c r="AW202" s="13" t="s">
        <v>37</v>
      </c>
      <c r="AX202" s="13" t="s">
        <v>76</v>
      </c>
      <c r="AY202" s="187" t="s">
        <v>148</v>
      </c>
    </row>
    <row r="203" s="14" customFormat="1">
      <c r="A203" s="14"/>
      <c r="B203" s="193"/>
      <c r="C203" s="14"/>
      <c r="D203" s="179" t="s">
        <v>162</v>
      </c>
      <c r="E203" s="194" t="s">
        <v>3</v>
      </c>
      <c r="F203" s="195" t="s">
        <v>1025</v>
      </c>
      <c r="G203" s="14"/>
      <c r="H203" s="196">
        <v>9.1999999999999993</v>
      </c>
      <c r="I203" s="197"/>
      <c r="J203" s="14"/>
      <c r="K203" s="14"/>
      <c r="L203" s="193"/>
      <c r="M203" s="198"/>
      <c r="N203" s="199"/>
      <c r="O203" s="199"/>
      <c r="P203" s="199"/>
      <c r="Q203" s="199"/>
      <c r="R203" s="199"/>
      <c r="S203" s="199"/>
      <c r="T203" s="20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4" t="s">
        <v>162</v>
      </c>
      <c r="AU203" s="194" t="s">
        <v>156</v>
      </c>
      <c r="AV203" s="14" t="s">
        <v>156</v>
      </c>
      <c r="AW203" s="14" t="s">
        <v>37</v>
      </c>
      <c r="AX203" s="14" t="s">
        <v>76</v>
      </c>
      <c r="AY203" s="194" t="s">
        <v>148</v>
      </c>
    </row>
    <row r="204" s="13" customFormat="1">
      <c r="A204" s="13"/>
      <c r="B204" s="186"/>
      <c r="C204" s="13"/>
      <c r="D204" s="179" t="s">
        <v>162</v>
      </c>
      <c r="E204" s="187" t="s">
        <v>3</v>
      </c>
      <c r="F204" s="188" t="s">
        <v>1026</v>
      </c>
      <c r="G204" s="13"/>
      <c r="H204" s="187" t="s">
        <v>3</v>
      </c>
      <c r="I204" s="189"/>
      <c r="J204" s="13"/>
      <c r="K204" s="13"/>
      <c r="L204" s="186"/>
      <c r="M204" s="190"/>
      <c r="N204" s="191"/>
      <c r="O204" s="191"/>
      <c r="P204" s="191"/>
      <c r="Q204" s="191"/>
      <c r="R204" s="191"/>
      <c r="S204" s="191"/>
      <c r="T204" s="19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7" t="s">
        <v>162</v>
      </c>
      <c r="AU204" s="187" t="s">
        <v>156</v>
      </c>
      <c r="AV204" s="13" t="s">
        <v>84</v>
      </c>
      <c r="AW204" s="13" t="s">
        <v>37</v>
      </c>
      <c r="AX204" s="13" t="s">
        <v>76</v>
      </c>
      <c r="AY204" s="187" t="s">
        <v>148</v>
      </c>
    </row>
    <row r="205" s="14" customFormat="1">
      <c r="A205" s="14"/>
      <c r="B205" s="193"/>
      <c r="C205" s="14"/>
      <c r="D205" s="179" t="s">
        <v>162</v>
      </c>
      <c r="E205" s="194" t="s">
        <v>3</v>
      </c>
      <c r="F205" s="195" t="s">
        <v>1027</v>
      </c>
      <c r="G205" s="14"/>
      <c r="H205" s="196">
        <v>20.399999999999999</v>
      </c>
      <c r="I205" s="197"/>
      <c r="J205" s="14"/>
      <c r="K205" s="14"/>
      <c r="L205" s="193"/>
      <c r="M205" s="198"/>
      <c r="N205" s="199"/>
      <c r="O205" s="199"/>
      <c r="P205" s="199"/>
      <c r="Q205" s="199"/>
      <c r="R205" s="199"/>
      <c r="S205" s="199"/>
      <c r="T205" s="20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4" t="s">
        <v>162</v>
      </c>
      <c r="AU205" s="194" t="s">
        <v>156</v>
      </c>
      <c r="AV205" s="14" t="s">
        <v>156</v>
      </c>
      <c r="AW205" s="14" t="s">
        <v>37</v>
      </c>
      <c r="AX205" s="14" t="s">
        <v>76</v>
      </c>
      <c r="AY205" s="194" t="s">
        <v>148</v>
      </c>
    </row>
    <row r="206" s="15" customFormat="1">
      <c r="A206" s="15"/>
      <c r="B206" s="201"/>
      <c r="C206" s="15"/>
      <c r="D206" s="179" t="s">
        <v>162</v>
      </c>
      <c r="E206" s="202" t="s">
        <v>3</v>
      </c>
      <c r="F206" s="203" t="s">
        <v>182</v>
      </c>
      <c r="G206" s="15"/>
      <c r="H206" s="204">
        <v>66.800000000000011</v>
      </c>
      <c r="I206" s="205"/>
      <c r="J206" s="15"/>
      <c r="K206" s="15"/>
      <c r="L206" s="201"/>
      <c r="M206" s="206"/>
      <c r="N206" s="207"/>
      <c r="O206" s="207"/>
      <c r="P206" s="207"/>
      <c r="Q206" s="207"/>
      <c r="R206" s="207"/>
      <c r="S206" s="207"/>
      <c r="T206" s="208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02" t="s">
        <v>162</v>
      </c>
      <c r="AU206" s="202" t="s">
        <v>156</v>
      </c>
      <c r="AV206" s="15" t="s">
        <v>155</v>
      </c>
      <c r="AW206" s="15" t="s">
        <v>37</v>
      </c>
      <c r="AX206" s="15" t="s">
        <v>84</v>
      </c>
      <c r="AY206" s="202" t="s">
        <v>148</v>
      </c>
    </row>
    <row r="207" s="2" customFormat="1" ht="24.15" customHeight="1">
      <c r="A207" s="39"/>
      <c r="B207" s="165"/>
      <c r="C207" s="166" t="s">
        <v>375</v>
      </c>
      <c r="D207" s="166" t="s">
        <v>150</v>
      </c>
      <c r="E207" s="167" t="s">
        <v>1028</v>
      </c>
      <c r="F207" s="168" t="s">
        <v>1029</v>
      </c>
      <c r="G207" s="169" t="s">
        <v>369</v>
      </c>
      <c r="H207" s="170">
        <v>8</v>
      </c>
      <c r="I207" s="171"/>
      <c r="J207" s="172">
        <f>ROUND(I207*H207,2)</f>
        <v>0</v>
      </c>
      <c r="K207" s="168" t="s">
        <v>154</v>
      </c>
      <c r="L207" s="40"/>
      <c r="M207" s="173" t="s">
        <v>3</v>
      </c>
      <c r="N207" s="174" t="s">
        <v>48</v>
      </c>
      <c r="O207" s="73"/>
      <c r="P207" s="175">
        <f>O207*H207</f>
        <v>0</v>
      </c>
      <c r="Q207" s="175">
        <v>0.00025000000000000001</v>
      </c>
      <c r="R207" s="175">
        <f>Q207*H207</f>
        <v>0.002</v>
      </c>
      <c r="S207" s="175">
        <v>0</v>
      </c>
      <c r="T207" s="17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177" t="s">
        <v>282</v>
      </c>
      <c r="AT207" s="177" t="s">
        <v>150</v>
      </c>
      <c r="AU207" s="177" t="s">
        <v>156</v>
      </c>
      <c r="AY207" s="20" t="s">
        <v>148</v>
      </c>
      <c r="BE207" s="178">
        <f>IF(N207="základní",J207,0)</f>
        <v>0</v>
      </c>
      <c r="BF207" s="178">
        <f>IF(N207="snížená",J207,0)</f>
        <v>0</v>
      </c>
      <c r="BG207" s="178">
        <f>IF(N207="zákl. přenesená",J207,0)</f>
        <v>0</v>
      </c>
      <c r="BH207" s="178">
        <f>IF(N207="sníž. přenesená",J207,0)</f>
        <v>0</v>
      </c>
      <c r="BI207" s="178">
        <f>IF(N207="nulová",J207,0)</f>
        <v>0</v>
      </c>
      <c r="BJ207" s="20" t="s">
        <v>156</v>
      </c>
      <c r="BK207" s="178">
        <f>ROUND(I207*H207,2)</f>
        <v>0</v>
      </c>
      <c r="BL207" s="20" t="s">
        <v>282</v>
      </c>
      <c r="BM207" s="177" t="s">
        <v>1030</v>
      </c>
    </row>
    <row r="208" s="2" customFormat="1">
      <c r="A208" s="39"/>
      <c r="B208" s="40"/>
      <c r="C208" s="39"/>
      <c r="D208" s="179" t="s">
        <v>158</v>
      </c>
      <c r="E208" s="39"/>
      <c r="F208" s="180" t="s">
        <v>1031</v>
      </c>
      <c r="G208" s="39"/>
      <c r="H208" s="39"/>
      <c r="I208" s="181"/>
      <c r="J208" s="39"/>
      <c r="K208" s="39"/>
      <c r="L208" s="40"/>
      <c r="M208" s="182"/>
      <c r="N208" s="183"/>
      <c r="O208" s="73"/>
      <c r="P208" s="73"/>
      <c r="Q208" s="73"/>
      <c r="R208" s="73"/>
      <c r="S208" s="73"/>
      <c r="T208" s="74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20" t="s">
        <v>158</v>
      </c>
      <c r="AU208" s="20" t="s">
        <v>156</v>
      </c>
    </row>
    <row r="209" s="2" customFormat="1">
      <c r="A209" s="39"/>
      <c r="B209" s="40"/>
      <c r="C209" s="39"/>
      <c r="D209" s="184" t="s">
        <v>160</v>
      </c>
      <c r="E209" s="39"/>
      <c r="F209" s="185" t="s">
        <v>1032</v>
      </c>
      <c r="G209" s="39"/>
      <c r="H209" s="39"/>
      <c r="I209" s="181"/>
      <c r="J209" s="39"/>
      <c r="K209" s="39"/>
      <c r="L209" s="40"/>
      <c r="M209" s="182"/>
      <c r="N209" s="183"/>
      <c r="O209" s="73"/>
      <c r="P209" s="73"/>
      <c r="Q209" s="73"/>
      <c r="R209" s="73"/>
      <c r="S209" s="73"/>
      <c r="T209" s="74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20" t="s">
        <v>160</v>
      </c>
      <c r="AU209" s="20" t="s">
        <v>156</v>
      </c>
    </row>
    <row r="210" s="2" customFormat="1" ht="24.15" customHeight="1">
      <c r="A210" s="39"/>
      <c r="B210" s="165"/>
      <c r="C210" s="166" t="s">
        <v>382</v>
      </c>
      <c r="D210" s="166" t="s">
        <v>150</v>
      </c>
      <c r="E210" s="167" t="s">
        <v>1033</v>
      </c>
      <c r="F210" s="168" t="s">
        <v>1034</v>
      </c>
      <c r="G210" s="169" t="s">
        <v>369</v>
      </c>
      <c r="H210" s="170">
        <v>4</v>
      </c>
      <c r="I210" s="171"/>
      <c r="J210" s="172">
        <f>ROUND(I210*H210,2)</f>
        <v>0</v>
      </c>
      <c r="K210" s="168" t="s">
        <v>154</v>
      </c>
      <c r="L210" s="40"/>
      <c r="M210" s="173" t="s">
        <v>3</v>
      </c>
      <c r="N210" s="174" t="s">
        <v>48</v>
      </c>
      <c r="O210" s="73"/>
      <c r="P210" s="175">
        <f>O210*H210</f>
        <v>0</v>
      </c>
      <c r="Q210" s="175">
        <v>0.00036000000000000002</v>
      </c>
      <c r="R210" s="175">
        <f>Q210*H210</f>
        <v>0.0014400000000000001</v>
      </c>
      <c r="S210" s="175">
        <v>0</v>
      </c>
      <c r="T210" s="17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177" t="s">
        <v>282</v>
      </c>
      <c r="AT210" s="177" t="s">
        <v>150</v>
      </c>
      <c r="AU210" s="177" t="s">
        <v>156</v>
      </c>
      <c r="AY210" s="20" t="s">
        <v>148</v>
      </c>
      <c r="BE210" s="178">
        <f>IF(N210="základní",J210,0)</f>
        <v>0</v>
      </c>
      <c r="BF210" s="178">
        <f>IF(N210="snížená",J210,0)</f>
        <v>0</v>
      </c>
      <c r="BG210" s="178">
        <f>IF(N210="zákl. přenesená",J210,0)</f>
        <v>0</v>
      </c>
      <c r="BH210" s="178">
        <f>IF(N210="sníž. přenesená",J210,0)</f>
        <v>0</v>
      </c>
      <c r="BI210" s="178">
        <f>IF(N210="nulová",J210,0)</f>
        <v>0</v>
      </c>
      <c r="BJ210" s="20" t="s">
        <v>156</v>
      </c>
      <c r="BK210" s="178">
        <f>ROUND(I210*H210,2)</f>
        <v>0</v>
      </c>
      <c r="BL210" s="20" t="s">
        <v>282</v>
      </c>
      <c r="BM210" s="177" t="s">
        <v>1035</v>
      </c>
    </row>
    <row r="211" s="2" customFormat="1">
      <c r="A211" s="39"/>
      <c r="B211" s="40"/>
      <c r="C211" s="39"/>
      <c r="D211" s="179" t="s">
        <v>158</v>
      </c>
      <c r="E211" s="39"/>
      <c r="F211" s="180" t="s">
        <v>1036</v>
      </c>
      <c r="G211" s="39"/>
      <c r="H211" s="39"/>
      <c r="I211" s="181"/>
      <c r="J211" s="39"/>
      <c r="K211" s="39"/>
      <c r="L211" s="40"/>
      <c r="M211" s="182"/>
      <c r="N211" s="183"/>
      <c r="O211" s="73"/>
      <c r="P211" s="73"/>
      <c r="Q211" s="73"/>
      <c r="R211" s="73"/>
      <c r="S211" s="73"/>
      <c r="T211" s="74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20" t="s">
        <v>158</v>
      </c>
      <c r="AU211" s="20" t="s">
        <v>156</v>
      </c>
    </row>
    <row r="212" s="2" customFormat="1">
      <c r="A212" s="39"/>
      <c r="B212" s="40"/>
      <c r="C212" s="39"/>
      <c r="D212" s="184" t="s">
        <v>160</v>
      </c>
      <c r="E212" s="39"/>
      <c r="F212" s="185" t="s">
        <v>1037</v>
      </c>
      <c r="G212" s="39"/>
      <c r="H212" s="39"/>
      <c r="I212" s="181"/>
      <c r="J212" s="39"/>
      <c r="K212" s="39"/>
      <c r="L212" s="40"/>
      <c r="M212" s="182"/>
      <c r="N212" s="183"/>
      <c r="O212" s="73"/>
      <c r="P212" s="73"/>
      <c r="Q212" s="73"/>
      <c r="R212" s="73"/>
      <c r="S212" s="73"/>
      <c r="T212" s="74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20" t="s">
        <v>160</v>
      </c>
      <c r="AU212" s="20" t="s">
        <v>156</v>
      </c>
    </row>
    <row r="213" s="2" customFormat="1" ht="24.15" customHeight="1">
      <c r="A213" s="39"/>
      <c r="B213" s="165"/>
      <c r="C213" s="166" t="s">
        <v>388</v>
      </c>
      <c r="D213" s="166" t="s">
        <v>150</v>
      </c>
      <c r="E213" s="167" t="s">
        <v>1038</v>
      </c>
      <c r="F213" s="168" t="s">
        <v>1039</v>
      </c>
      <c r="G213" s="169" t="s">
        <v>276</v>
      </c>
      <c r="H213" s="170">
        <v>26.100000000000001</v>
      </c>
      <c r="I213" s="171"/>
      <c r="J213" s="172">
        <f>ROUND(I213*H213,2)</f>
        <v>0</v>
      </c>
      <c r="K213" s="168" t="s">
        <v>154</v>
      </c>
      <c r="L213" s="40"/>
      <c r="M213" s="173" t="s">
        <v>3</v>
      </c>
      <c r="N213" s="174" t="s">
        <v>48</v>
      </c>
      <c r="O213" s="73"/>
      <c r="P213" s="175">
        <f>O213*H213</f>
        <v>0</v>
      </c>
      <c r="Q213" s="175">
        <v>0.0020999999999999999</v>
      </c>
      <c r="R213" s="175">
        <f>Q213*H213</f>
        <v>0.054809999999999998</v>
      </c>
      <c r="S213" s="175">
        <v>0</v>
      </c>
      <c r="T213" s="17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177" t="s">
        <v>282</v>
      </c>
      <c r="AT213" s="177" t="s">
        <v>150</v>
      </c>
      <c r="AU213" s="177" t="s">
        <v>156</v>
      </c>
      <c r="AY213" s="20" t="s">
        <v>148</v>
      </c>
      <c r="BE213" s="178">
        <f>IF(N213="základní",J213,0)</f>
        <v>0</v>
      </c>
      <c r="BF213" s="178">
        <f>IF(N213="snížená",J213,0)</f>
        <v>0</v>
      </c>
      <c r="BG213" s="178">
        <f>IF(N213="zákl. přenesená",J213,0)</f>
        <v>0</v>
      </c>
      <c r="BH213" s="178">
        <f>IF(N213="sníž. přenesená",J213,0)</f>
        <v>0</v>
      </c>
      <c r="BI213" s="178">
        <f>IF(N213="nulová",J213,0)</f>
        <v>0</v>
      </c>
      <c r="BJ213" s="20" t="s">
        <v>156</v>
      </c>
      <c r="BK213" s="178">
        <f>ROUND(I213*H213,2)</f>
        <v>0</v>
      </c>
      <c r="BL213" s="20" t="s">
        <v>282</v>
      </c>
      <c r="BM213" s="177" t="s">
        <v>1040</v>
      </c>
    </row>
    <row r="214" s="2" customFormat="1">
      <c r="A214" s="39"/>
      <c r="B214" s="40"/>
      <c r="C214" s="39"/>
      <c r="D214" s="179" t="s">
        <v>158</v>
      </c>
      <c r="E214" s="39"/>
      <c r="F214" s="180" t="s">
        <v>1041</v>
      </c>
      <c r="G214" s="39"/>
      <c r="H214" s="39"/>
      <c r="I214" s="181"/>
      <c r="J214" s="39"/>
      <c r="K214" s="39"/>
      <c r="L214" s="40"/>
      <c r="M214" s="182"/>
      <c r="N214" s="183"/>
      <c r="O214" s="73"/>
      <c r="P214" s="73"/>
      <c r="Q214" s="73"/>
      <c r="R214" s="73"/>
      <c r="S214" s="73"/>
      <c r="T214" s="74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20" t="s">
        <v>158</v>
      </c>
      <c r="AU214" s="20" t="s">
        <v>156</v>
      </c>
    </row>
    <row r="215" s="2" customFormat="1">
      <c r="A215" s="39"/>
      <c r="B215" s="40"/>
      <c r="C215" s="39"/>
      <c r="D215" s="184" t="s">
        <v>160</v>
      </c>
      <c r="E215" s="39"/>
      <c r="F215" s="185" t="s">
        <v>1042</v>
      </c>
      <c r="G215" s="39"/>
      <c r="H215" s="39"/>
      <c r="I215" s="181"/>
      <c r="J215" s="39"/>
      <c r="K215" s="39"/>
      <c r="L215" s="40"/>
      <c r="M215" s="182"/>
      <c r="N215" s="183"/>
      <c r="O215" s="73"/>
      <c r="P215" s="73"/>
      <c r="Q215" s="73"/>
      <c r="R215" s="73"/>
      <c r="S215" s="73"/>
      <c r="T215" s="74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20" t="s">
        <v>160</v>
      </c>
      <c r="AU215" s="20" t="s">
        <v>156</v>
      </c>
    </row>
    <row r="216" s="13" customFormat="1">
      <c r="A216" s="13"/>
      <c r="B216" s="186"/>
      <c r="C216" s="13"/>
      <c r="D216" s="179" t="s">
        <v>162</v>
      </c>
      <c r="E216" s="187" t="s">
        <v>3</v>
      </c>
      <c r="F216" s="188" t="s">
        <v>1043</v>
      </c>
      <c r="G216" s="13"/>
      <c r="H216" s="187" t="s">
        <v>3</v>
      </c>
      <c r="I216" s="189"/>
      <c r="J216" s="13"/>
      <c r="K216" s="13"/>
      <c r="L216" s="186"/>
      <c r="M216" s="190"/>
      <c r="N216" s="191"/>
      <c r="O216" s="191"/>
      <c r="P216" s="191"/>
      <c r="Q216" s="191"/>
      <c r="R216" s="191"/>
      <c r="S216" s="191"/>
      <c r="T216" s="19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7" t="s">
        <v>162</v>
      </c>
      <c r="AU216" s="187" t="s">
        <v>156</v>
      </c>
      <c r="AV216" s="13" t="s">
        <v>84</v>
      </c>
      <c r="AW216" s="13" t="s">
        <v>37</v>
      </c>
      <c r="AX216" s="13" t="s">
        <v>76</v>
      </c>
      <c r="AY216" s="187" t="s">
        <v>148</v>
      </c>
    </row>
    <row r="217" s="14" customFormat="1">
      <c r="A217" s="14"/>
      <c r="B217" s="193"/>
      <c r="C217" s="14"/>
      <c r="D217" s="179" t="s">
        <v>162</v>
      </c>
      <c r="E217" s="194" t="s">
        <v>3</v>
      </c>
      <c r="F217" s="195" t="s">
        <v>1044</v>
      </c>
      <c r="G217" s="14"/>
      <c r="H217" s="196">
        <v>8.6999999999999993</v>
      </c>
      <c r="I217" s="197"/>
      <c r="J217" s="14"/>
      <c r="K217" s="14"/>
      <c r="L217" s="193"/>
      <c r="M217" s="198"/>
      <c r="N217" s="199"/>
      <c r="O217" s="199"/>
      <c r="P217" s="199"/>
      <c r="Q217" s="199"/>
      <c r="R217" s="199"/>
      <c r="S217" s="199"/>
      <c r="T217" s="20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4" t="s">
        <v>162</v>
      </c>
      <c r="AU217" s="194" t="s">
        <v>156</v>
      </c>
      <c r="AV217" s="14" t="s">
        <v>156</v>
      </c>
      <c r="AW217" s="14" t="s">
        <v>37</v>
      </c>
      <c r="AX217" s="14" t="s">
        <v>76</v>
      </c>
      <c r="AY217" s="194" t="s">
        <v>148</v>
      </c>
    </row>
    <row r="218" s="13" customFormat="1">
      <c r="A218" s="13"/>
      <c r="B218" s="186"/>
      <c r="C218" s="13"/>
      <c r="D218" s="179" t="s">
        <v>162</v>
      </c>
      <c r="E218" s="187" t="s">
        <v>3</v>
      </c>
      <c r="F218" s="188" t="s">
        <v>1045</v>
      </c>
      <c r="G218" s="13"/>
      <c r="H218" s="187" t="s">
        <v>3</v>
      </c>
      <c r="I218" s="189"/>
      <c r="J218" s="13"/>
      <c r="K218" s="13"/>
      <c r="L218" s="186"/>
      <c r="M218" s="190"/>
      <c r="N218" s="191"/>
      <c r="O218" s="191"/>
      <c r="P218" s="191"/>
      <c r="Q218" s="191"/>
      <c r="R218" s="191"/>
      <c r="S218" s="191"/>
      <c r="T218" s="19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7" t="s">
        <v>162</v>
      </c>
      <c r="AU218" s="187" t="s">
        <v>156</v>
      </c>
      <c r="AV218" s="13" t="s">
        <v>84</v>
      </c>
      <c r="AW218" s="13" t="s">
        <v>37</v>
      </c>
      <c r="AX218" s="13" t="s">
        <v>76</v>
      </c>
      <c r="AY218" s="187" t="s">
        <v>148</v>
      </c>
    </row>
    <row r="219" s="14" customFormat="1">
      <c r="A219" s="14"/>
      <c r="B219" s="193"/>
      <c r="C219" s="14"/>
      <c r="D219" s="179" t="s">
        <v>162</v>
      </c>
      <c r="E219" s="194" t="s">
        <v>3</v>
      </c>
      <c r="F219" s="195" t="s">
        <v>1046</v>
      </c>
      <c r="G219" s="14"/>
      <c r="H219" s="196">
        <v>16.600000000000001</v>
      </c>
      <c r="I219" s="197"/>
      <c r="J219" s="14"/>
      <c r="K219" s="14"/>
      <c r="L219" s="193"/>
      <c r="M219" s="198"/>
      <c r="N219" s="199"/>
      <c r="O219" s="199"/>
      <c r="P219" s="199"/>
      <c r="Q219" s="199"/>
      <c r="R219" s="199"/>
      <c r="S219" s="199"/>
      <c r="T219" s="20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4" t="s">
        <v>162</v>
      </c>
      <c r="AU219" s="194" t="s">
        <v>156</v>
      </c>
      <c r="AV219" s="14" t="s">
        <v>156</v>
      </c>
      <c r="AW219" s="14" t="s">
        <v>37</v>
      </c>
      <c r="AX219" s="14" t="s">
        <v>76</v>
      </c>
      <c r="AY219" s="194" t="s">
        <v>148</v>
      </c>
    </row>
    <row r="220" s="13" customFormat="1">
      <c r="A220" s="13"/>
      <c r="B220" s="186"/>
      <c r="C220" s="13"/>
      <c r="D220" s="179" t="s">
        <v>162</v>
      </c>
      <c r="E220" s="187" t="s">
        <v>3</v>
      </c>
      <c r="F220" s="188" t="s">
        <v>1047</v>
      </c>
      <c r="G220" s="13"/>
      <c r="H220" s="187" t="s">
        <v>3</v>
      </c>
      <c r="I220" s="189"/>
      <c r="J220" s="13"/>
      <c r="K220" s="13"/>
      <c r="L220" s="186"/>
      <c r="M220" s="190"/>
      <c r="N220" s="191"/>
      <c r="O220" s="191"/>
      <c r="P220" s="191"/>
      <c r="Q220" s="191"/>
      <c r="R220" s="191"/>
      <c r="S220" s="191"/>
      <c r="T220" s="19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7" t="s">
        <v>162</v>
      </c>
      <c r="AU220" s="187" t="s">
        <v>156</v>
      </c>
      <c r="AV220" s="13" t="s">
        <v>84</v>
      </c>
      <c r="AW220" s="13" t="s">
        <v>37</v>
      </c>
      <c r="AX220" s="13" t="s">
        <v>76</v>
      </c>
      <c r="AY220" s="187" t="s">
        <v>148</v>
      </c>
    </row>
    <row r="221" s="14" customFormat="1">
      <c r="A221" s="14"/>
      <c r="B221" s="193"/>
      <c r="C221" s="14"/>
      <c r="D221" s="179" t="s">
        <v>162</v>
      </c>
      <c r="E221" s="194" t="s">
        <v>3</v>
      </c>
      <c r="F221" s="195" t="s">
        <v>1048</v>
      </c>
      <c r="G221" s="14"/>
      <c r="H221" s="196">
        <v>0.80000000000000004</v>
      </c>
      <c r="I221" s="197"/>
      <c r="J221" s="14"/>
      <c r="K221" s="14"/>
      <c r="L221" s="193"/>
      <c r="M221" s="198"/>
      <c r="N221" s="199"/>
      <c r="O221" s="199"/>
      <c r="P221" s="199"/>
      <c r="Q221" s="199"/>
      <c r="R221" s="199"/>
      <c r="S221" s="199"/>
      <c r="T221" s="20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194" t="s">
        <v>162</v>
      </c>
      <c r="AU221" s="194" t="s">
        <v>156</v>
      </c>
      <c r="AV221" s="14" t="s">
        <v>156</v>
      </c>
      <c r="AW221" s="14" t="s">
        <v>37</v>
      </c>
      <c r="AX221" s="14" t="s">
        <v>76</v>
      </c>
      <c r="AY221" s="194" t="s">
        <v>148</v>
      </c>
    </row>
    <row r="222" s="15" customFormat="1">
      <c r="A222" s="15"/>
      <c r="B222" s="201"/>
      <c r="C222" s="15"/>
      <c r="D222" s="179" t="s">
        <v>162</v>
      </c>
      <c r="E222" s="202" t="s">
        <v>3</v>
      </c>
      <c r="F222" s="203" t="s">
        <v>182</v>
      </c>
      <c r="G222" s="15"/>
      <c r="H222" s="204">
        <v>26.100000000000001</v>
      </c>
      <c r="I222" s="205"/>
      <c r="J222" s="15"/>
      <c r="K222" s="15"/>
      <c r="L222" s="201"/>
      <c r="M222" s="206"/>
      <c r="N222" s="207"/>
      <c r="O222" s="207"/>
      <c r="P222" s="207"/>
      <c r="Q222" s="207"/>
      <c r="R222" s="207"/>
      <c r="S222" s="207"/>
      <c r="T222" s="208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02" t="s">
        <v>162</v>
      </c>
      <c r="AU222" s="202" t="s">
        <v>156</v>
      </c>
      <c r="AV222" s="15" t="s">
        <v>155</v>
      </c>
      <c r="AW222" s="15" t="s">
        <v>37</v>
      </c>
      <c r="AX222" s="15" t="s">
        <v>84</v>
      </c>
      <c r="AY222" s="202" t="s">
        <v>148</v>
      </c>
    </row>
    <row r="223" s="2" customFormat="1" ht="24.15" customHeight="1">
      <c r="A223" s="39"/>
      <c r="B223" s="165"/>
      <c r="C223" s="166" t="s">
        <v>393</v>
      </c>
      <c r="D223" s="166" t="s">
        <v>150</v>
      </c>
      <c r="E223" s="167" t="s">
        <v>1049</v>
      </c>
      <c r="F223" s="168" t="s">
        <v>1050</v>
      </c>
      <c r="G223" s="169" t="s">
        <v>853</v>
      </c>
      <c r="H223" s="222"/>
      <c r="I223" s="171"/>
      <c r="J223" s="172">
        <f>ROUND(I223*H223,2)</f>
        <v>0</v>
      </c>
      <c r="K223" s="168" t="s">
        <v>154</v>
      </c>
      <c r="L223" s="40"/>
      <c r="M223" s="173" t="s">
        <v>3</v>
      </c>
      <c r="N223" s="174" t="s">
        <v>48</v>
      </c>
      <c r="O223" s="73"/>
      <c r="P223" s="175">
        <f>O223*H223</f>
        <v>0</v>
      </c>
      <c r="Q223" s="175">
        <v>0</v>
      </c>
      <c r="R223" s="175">
        <f>Q223*H223</f>
        <v>0</v>
      </c>
      <c r="S223" s="175">
        <v>0</v>
      </c>
      <c r="T223" s="17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177" t="s">
        <v>282</v>
      </c>
      <c r="AT223" s="177" t="s">
        <v>150</v>
      </c>
      <c r="AU223" s="177" t="s">
        <v>156</v>
      </c>
      <c r="AY223" s="20" t="s">
        <v>148</v>
      </c>
      <c r="BE223" s="178">
        <f>IF(N223="základní",J223,0)</f>
        <v>0</v>
      </c>
      <c r="BF223" s="178">
        <f>IF(N223="snížená",J223,0)</f>
        <v>0</v>
      </c>
      <c r="BG223" s="178">
        <f>IF(N223="zákl. přenesená",J223,0)</f>
        <v>0</v>
      </c>
      <c r="BH223" s="178">
        <f>IF(N223="sníž. přenesená",J223,0)</f>
        <v>0</v>
      </c>
      <c r="BI223" s="178">
        <f>IF(N223="nulová",J223,0)</f>
        <v>0</v>
      </c>
      <c r="BJ223" s="20" t="s">
        <v>156</v>
      </c>
      <c r="BK223" s="178">
        <f>ROUND(I223*H223,2)</f>
        <v>0</v>
      </c>
      <c r="BL223" s="20" t="s">
        <v>282</v>
      </c>
      <c r="BM223" s="177" t="s">
        <v>1051</v>
      </c>
    </row>
    <row r="224" s="2" customFormat="1">
      <c r="A224" s="39"/>
      <c r="B224" s="40"/>
      <c r="C224" s="39"/>
      <c r="D224" s="179" t="s">
        <v>158</v>
      </c>
      <c r="E224" s="39"/>
      <c r="F224" s="180" t="s">
        <v>1052</v>
      </c>
      <c r="G224" s="39"/>
      <c r="H224" s="39"/>
      <c r="I224" s="181"/>
      <c r="J224" s="39"/>
      <c r="K224" s="39"/>
      <c r="L224" s="40"/>
      <c r="M224" s="182"/>
      <c r="N224" s="183"/>
      <c r="O224" s="73"/>
      <c r="P224" s="73"/>
      <c r="Q224" s="73"/>
      <c r="R224" s="73"/>
      <c r="S224" s="73"/>
      <c r="T224" s="74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20" t="s">
        <v>158</v>
      </c>
      <c r="AU224" s="20" t="s">
        <v>156</v>
      </c>
    </row>
    <row r="225" s="2" customFormat="1">
      <c r="A225" s="39"/>
      <c r="B225" s="40"/>
      <c r="C225" s="39"/>
      <c r="D225" s="184" t="s">
        <v>160</v>
      </c>
      <c r="E225" s="39"/>
      <c r="F225" s="185" t="s">
        <v>1053</v>
      </c>
      <c r="G225" s="39"/>
      <c r="H225" s="39"/>
      <c r="I225" s="181"/>
      <c r="J225" s="39"/>
      <c r="K225" s="39"/>
      <c r="L225" s="40"/>
      <c r="M225" s="182"/>
      <c r="N225" s="183"/>
      <c r="O225" s="73"/>
      <c r="P225" s="73"/>
      <c r="Q225" s="73"/>
      <c r="R225" s="73"/>
      <c r="S225" s="73"/>
      <c r="T225" s="74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20" t="s">
        <v>160</v>
      </c>
      <c r="AU225" s="20" t="s">
        <v>156</v>
      </c>
    </row>
    <row r="226" s="12" customFormat="1" ht="22.8" customHeight="1">
      <c r="A226" s="12"/>
      <c r="B226" s="152"/>
      <c r="C226" s="12"/>
      <c r="D226" s="153" t="s">
        <v>75</v>
      </c>
      <c r="E226" s="163" t="s">
        <v>1054</v>
      </c>
      <c r="F226" s="163" t="s">
        <v>1055</v>
      </c>
      <c r="G226" s="12"/>
      <c r="H226" s="12"/>
      <c r="I226" s="155"/>
      <c r="J226" s="164">
        <f>BK226</f>
        <v>0</v>
      </c>
      <c r="K226" s="12"/>
      <c r="L226" s="152"/>
      <c r="M226" s="157"/>
      <c r="N226" s="158"/>
      <c r="O226" s="158"/>
      <c r="P226" s="159">
        <f>SUM(P227:P244)</f>
        <v>0</v>
      </c>
      <c r="Q226" s="158"/>
      <c r="R226" s="159">
        <f>SUM(R227:R244)</f>
        <v>0.086285999999999988</v>
      </c>
      <c r="S226" s="158"/>
      <c r="T226" s="160">
        <f>SUM(T227:T244)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53" t="s">
        <v>156</v>
      </c>
      <c r="AT226" s="161" t="s">
        <v>75</v>
      </c>
      <c r="AU226" s="161" t="s">
        <v>84</v>
      </c>
      <c r="AY226" s="153" t="s">
        <v>148</v>
      </c>
      <c r="BK226" s="162">
        <f>SUM(BK227:BK244)</f>
        <v>0</v>
      </c>
    </row>
    <row r="227" s="2" customFormat="1" ht="33" customHeight="1">
      <c r="A227" s="39"/>
      <c r="B227" s="165"/>
      <c r="C227" s="166" t="s">
        <v>399</v>
      </c>
      <c r="D227" s="166" t="s">
        <v>150</v>
      </c>
      <c r="E227" s="167" t="s">
        <v>1056</v>
      </c>
      <c r="F227" s="168" t="s">
        <v>1057</v>
      </c>
      <c r="G227" s="169" t="s">
        <v>153</v>
      </c>
      <c r="H227" s="170">
        <v>244</v>
      </c>
      <c r="I227" s="171"/>
      <c r="J227" s="172">
        <f>ROUND(I227*H227,2)</f>
        <v>0</v>
      </c>
      <c r="K227" s="168" t="s">
        <v>154</v>
      </c>
      <c r="L227" s="40"/>
      <c r="M227" s="173" t="s">
        <v>3</v>
      </c>
      <c r="N227" s="174" t="s">
        <v>48</v>
      </c>
      <c r="O227" s="73"/>
      <c r="P227" s="175">
        <f>O227*H227</f>
        <v>0</v>
      </c>
      <c r="Q227" s="175">
        <v>0</v>
      </c>
      <c r="R227" s="175">
        <f>Q227*H227</f>
        <v>0</v>
      </c>
      <c r="S227" s="175">
        <v>0</v>
      </c>
      <c r="T227" s="17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177" t="s">
        <v>282</v>
      </c>
      <c r="AT227" s="177" t="s">
        <v>150</v>
      </c>
      <c r="AU227" s="177" t="s">
        <v>156</v>
      </c>
      <c r="AY227" s="20" t="s">
        <v>148</v>
      </c>
      <c r="BE227" s="178">
        <f>IF(N227="základní",J227,0)</f>
        <v>0</v>
      </c>
      <c r="BF227" s="178">
        <f>IF(N227="snížená",J227,0)</f>
        <v>0</v>
      </c>
      <c r="BG227" s="178">
        <f>IF(N227="zákl. přenesená",J227,0)</f>
        <v>0</v>
      </c>
      <c r="BH227" s="178">
        <f>IF(N227="sníž. přenesená",J227,0)</f>
        <v>0</v>
      </c>
      <c r="BI227" s="178">
        <f>IF(N227="nulová",J227,0)</f>
        <v>0</v>
      </c>
      <c r="BJ227" s="20" t="s">
        <v>156</v>
      </c>
      <c r="BK227" s="178">
        <f>ROUND(I227*H227,2)</f>
        <v>0</v>
      </c>
      <c r="BL227" s="20" t="s">
        <v>282</v>
      </c>
      <c r="BM227" s="177" t="s">
        <v>1058</v>
      </c>
    </row>
    <row r="228" s="2" customFormat="1">
      <c r="A228" s="39"/>
      <c r="B228" s="40"/>
      <c r="C228" s="39"/>
      <c r="D228" s="179" t="s">
        <v>158</v>
      </c>
      <c r="E228" s="39"/>
      <c r="F228" s="180" t="s">
        <v>1059</v>
      </c>
      <c r="G228" s="39"/>
      <c r="H228" s="39"/>
      <c r="I228" s="181"/>
      <c r="J228" s="39"/>
      <c r="K228" s="39"/>
      <c r="L228" s="40"/>
      <c r="M228" s="182"/>
      <c r="N228" s="183"/>
      <c r="O228" s="73"/>
      <c r="P228" s="73"/>
      <c r="Q228" s="73"/>
      <c r="R228" s="73"/>
      <c r="S228" s="73"/>
      <c r="T228" s="74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20" t="s">
        <v>158</v>
      </c>
      <c r="AU228" s="20" t="s">
        <v>156</v>
      </c>
    </row>
    <row r="229" s="2" customFormat="1">
      <c r="A229" s="39"/>
      <c r="B229" s="40"/>
      <c r="C229" s="39"/>
      <c r="D229" s="184" t="s">
        <v>160</v>
      </c>
      <c r="E229" s="39"/>
      <c r="F229" s="185" t="s">
        <v>1060</v>
      </c>
      <c r="G229" s="39"/>
      <c r="H229" s="39"/>
      <c r="I229" s="181"/>
      <c r="J229" s="39"/>
      <c r="K229" s="39"/>
      <c r="L229" s="40"/>
      <c r="M229" s="182"/>
      <c r="N229" s="183"/>
      <c r="O229" s="73"/>
      <c r="P229" s="73"/>
      <c r="Q229" s="73"/>
      <c r="R229" s="73"/>
      <c r="S229" s="73"/>
      <c r="T229" s="74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20" t="s">
        <v>160</v>
      </c>
      <c r="AU229" s="20" t="s">
        <v>156</v>
      </c>
    </row>
    <row r="230" s="2" customFormat="1" ht="37.8" customHeight="1">
      <c r="A230" s="39"/>
      <c r="B230" s="165"/>
      <c r="C230" s="212" t="s">
        <v>405</v>
      </c>
      <c r="D230" s="212" t="s">
        <v>658</v>
      </c>
      <c r="E230" s="213" t="s">
        <v>1061</v>
      </c>
      <c r="F230" s="214" t="s">
        <v>1062</v>
      </c>
      <c r="G230" s="215" t="s">
        <v>153</v>
      </c>
      <c r="H230" s="216">
        <v>268.39999999999998</v>
      </c>
      <c r="I230" s="217"/>
      <c r="J230" s="218">
        <f>ROUND(I230*H230,2)</f>
        <v>0</v>
      </c>
      <c r="K230" s="214" t="s">
        <v>154</v>
      </c>
      <c r="L230" s="219"/>
      <c r="M230" s="220" t="s">
        <v>3</v>
      </c>
      <c r="N230" s="221" t="s">
        <v>48</v>
      </c>
      <c r="O230" s="73"/>
      <c r="P230" s="175">
        <f>O230*H230</f>
        <v>0</v>
      </c>
      <c r="Q230" s="175">
        <v>0.00013999999999999999</v>
      </c>
      <c r="R230" s="175">
        <f>Q230*H230</f>
        <v>0.037575999999999991</v>
      </c>
      <c r="S230" s="175">
        <v>0</v>
      </c>
      <c r="T230" s="17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177" t="s">
        <v>413</v>
      </c>
      <c r="AT230" s="177" t="s">
        <v>658</v>
      </c>
      <c r="AU230" s="177" t="s">
        <v>156</v>
      </c>
      <c r="AY230" s="20" t="s">
        <v>148</v>
      </c>
      <c r="BE230" s="178">
        <f>IF(N230="základní",J230,0)</f>
        <v>0</v>
      </c>
      <c r="BF230" s="178">
        <f>IF(N230="snížená",J230,0)</f>
        <v>0</v>
      </c>
      <c r="BG230" s="178">
        <f>IF(N230="zákl. přenesená",J230,0)</f>
        <v>0</v>
      </c>
      <c r="BH230" s="178">
        <f>IF(N230="sníž. přenesená",J230,0)</f>
        <v>0</v>
      </c>
      <c r="BI230" s="178">
        <f>IF(N230="nulová",J230,0)</f>
        <v>0</v>
      </c>
      <c r="BJ230" s="20" t="s">
        <v>156</v>
      </c>
      <c r="BK230" s="178">
        <f>ROUND(I230*H230,2)</f>
        <v>0</v>
      </c>
      <c r="BL230" s="20" t="s">
        <v>282</v>
      </c>
      <c r="BM230" s="177" t="s">
        <v>1063</v>
      </c>
    </row>
    <row r="231" s="2" customFormat="1">
      <c r="A231" s="39"/>
      <c r="B231" s="40"/>
      <c r="C231" s="39"/>
      <c r="D231" s="179" t="s">
        <v>158</v>
      </c>
      <c r="E231" s="39"/>
      <c r="F231" s="180" t="s">
        <v>1062</v>
      </c>
      <c r="G231" s="39"/>
      <c r="H231" s="39"/>
      <c r="I231" s="181"/>
      <c r="J231" s="39"/>
      <c r="K231" s="39"/>
      <c r="L231" s="40"/>
      <c r="M231" s="182"/>
      <c r="N231" s="183"/>
      <c r="O231" s="73"/>
      <c r="P231" s="73"/>
      <c r="Q231" s="73"/>
      <c r="R231" s="73"/>
      <c r="S231" s="73"/>
      <c r="T231" s="74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20" t="s">
        <v>158</v>
      </c>
      <c r="AU231" s="20" t="s">
        <v>156</v>
      </c>
    </row>
    <row r="232" s="14" customFormat="1">
      <c r="A232" s="14"/>
      <c r="B232" s="193"/>
      <c r="C232" s="14"/>
      <c r="D232" s="179" t="s">
        <v>162</v>
      </c>
      <c r="E232" s="14"/>
      <c r="F232" s="195" t="s">
        <v>1064</v>
      </c>
      <c r="G232" s="14"/>
      <c r="H232" s="196">
        <v>268.39999999999998</v>
      </c>
      <c r="I232" s="197"/>
      <c r="J232" s="14"/>
      <c r="K232" s="14"/>
      <c r="L232" s="193"/>
      <c r="M232" s="198"/>
      <c r="N232" s="199"/>
      <c r="O232" s="199"/>
      <c r="P232" s="199"/>
      <c r="Q232" s="199"/>
      <c r="R232" s="199"/>
      <c r="S232" s="199"/>
      <c r="T232" s="20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194" t="s">
        <v>162</v>
      </c>
      <c r="AU232" s="194" t="s">
        <v>156</v>
      </c>
      <c r="AV232" s="14" t="s">
        <v>156</v>
      </c>
      <c r="AW232" s="14" t="s">
        <v>4</v>
      </c>
      <c r="AX232" s="14" t="s">
        <v>84</v>
      </c>
      <c r="AY232" s="194" t="s">
        <v>148</v>
      </c>
    </row>
    <row r="233" s="2" customFormat="1" ht="16.5" customHeight="1">
      <c r="A233" s="39"/>
      <c r="B233" s="165"/>
      <c r="C233" s="166" t="s">
        <v>413</v>
      </c>
      <c r="D233" s="166" t="s">
        <v>150</v>
      </c>
      <c r="E233" s="167" t="s">
        <v>1065</v>
      </c>
      <c r="F233" s="168" t="s">
        <v>1066</v>
      </c>
      <c r="G233" s="169" t="s">
        <v>276</v>
      </c>
      <c r="H233" s="170">
        <v>610</v>
      </c>
      <c r="I233" s="171"/>
      <c r="J233" s="172">
        <f>ROUND(I233*H233,2)</f>
        <v>0</v>
      </c>
      <c r="K233" s="168" t="s">
        <v>154</v>
      </c>
      <c r="L233" s="40"/>
      <c r="M233" s="173" t="s">
        <v>3</v>
      </c>
      <c r="N233" s="174" t="s">
        <v>48</v>
      </c>
      <c r="O233" s="73"/>
      <c r="P233" s="175">
        <f>O233*H233</f>
        <v>0</v>
      </c>
      <c r="Q233" s="175">
        <v>0</v>
      </c>
      <c r="R233" s="175">
        <f>Q233*H233</f>
        <v>0</v>
      </c>
      <c r="S233" s="175">
        <v>0</v>
      </c>
      <c r="T233" s="17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177" t="s">
        <v>282</v>
      </c>
      <c r="AT233" s="177" t="s">
        <v>150</v>
      </c>
      <c r="AU233" s="177" t="s">
        <v>156</v>
      </c>
      <c r="AY233" s="20" t="s">
        <v>148</v>
      </c>
      <c r="BE233" s="178">
        <f>IF(N233="základní",J233,0)</f>
        <v>0</v>
      </c>
      <c r="BF233" s="178">
        <f>IF(N233="snížená",J233,0)</f>
        <v>0</v>
      </c>
      <c r="BG233" s="178">
        <f>IF(N233="zákl. přenesená",J233,0)</f>
        <v>0</v>
      </c>
      <c r="BH233" s="178">
        <f>IF(N233="sníž. přenesená",J233,0)</f>
        <v>0</v>
      </c>
      <c r="BI233" s="178">
        <f>IF(N233="nulová",J233,0)</f>
        <v>0</v>
      </c>
      <c r="BJ233" s="20" t="s">
        <v>156</v>
      </c>
      <c r="BK233" s="178">
        <f>ROUND(I233*H233,2)</f>
        <v>0</v>
      </c>
      <c r="BL233" s="20" t="s">
        <v>282</v>
      </c>
      <c r="BM233" s="177" t="s">
        <v>1067</v>
      </c>
    </row>
    <row r="234" s="2" customFormat="1">
      <c r="A234" s="39"/>
      <c r="B234" s="40"/>
      <c r="C234" s="39"/>
      <c r="D234" s="179" t="s">
        <v>158</v>
      </c>
      <c r="E234" s="39"/>
      <c r="F234" s="180" t="s">
        <v>1068</v>
      </c>
      <c r="G234" s="39"/>
      <c r="H234" s="39"/>
      <c r="I234" s="181"/>
      <c r="J234" s="39"/>
      <c r="K234" s="39"/>
      <c r="L234" s="40"/>
      <c r="M234" s="182"/>
      <c r="N234" s="183"/>
      <c r="O234" s="73"/>
      <c r="P234" s="73"/>
      <c r="Q234" s="73"/>
      <c r="R234" s="73"/>
      <c r="S234" s="73"/>
      <c r="T234" s="74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20" t="s">
        <v>158</v>
      </c>
      <c r="AU234" s="20" t="s">
        <v>156</v>
      </c>
    </row>
    <row r="235" s="2" customFormat="1">
      <c r="A235" s="39"/>
      <c r="B235" s="40"/>
      <c r="C235" s="39"/>
      <c r="D235" s="184" t="s">
        <v>160</v>
      </c>
      <c r="E235" s="39"/>
      <c r="F235" s="185" t="s">
        <v>1069</v>
      </c>
      <c r="G235" s="39"/>
      <c r="H235" s="39"/>
      <c r="I235" s="181"/>
      <c r="J235" s="39"/>
      <c r="K235" s="39"/>
      <c r="L235" s="40"/>
      <c r="M235" s="182"/>
      <c r="N235" s="183"/>
      <c r="O235" s="73"/>
      <c r="P235" s="73"/>
      <c r="Q235" s="73"/>
      <c r="R235" s="73"/>
      <c r="S235" s="73"/>
      <c r="T235" s="74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20" t="s">
        <v>160</v>
      </c>
      <c r="AU235" s="20" t="s">
        <v>156</v>
      </c>
    </row>
    <row r="236" s="2" customFormat="1" ht="24.15" customHeight="1">
      <c r="A236" s="39"/>
      <c r="B236" s="165"/>
      <c r="C236" s="212" t="s">
        <v>420</v>
      </c>
      <c r="D236" s="212" t="s">
        <v>658</v>
      </c>
      <c r="E236" s="213" t="s">
        <v>1070</v>
      </c>
      <c r="F236" s="214" t="s">
        <v>1071</v>
      </c>
      <c r="G236" s="215" t="s">
        <v>276</v>
      </c>
      <c r="H236" s="216">
        <v>671</v>
      </c>
      <c r="I236" s="217"/>
      <c r="J236" s="218">
        <f>ROUND(I236*H236,2)</f>
        <v>0</v>
      </c>
      <c r="K236" s="214" t="s">
        <v>154</v>
      </c>
      <c r="L236" s="219"/>
      <c r="M236" s="220" t="s">
        <v>3</v>
      </c>
      <c r="N236" s="221" t="s">
        <v>48</v>
      </c>
      <c r="O236" s="73"/>
      <c r="P236" s="175">
        <f>O236*H236</f>
        <v>0</v>
      </c>
      <c r="Q236" s="175">
        <v>1.0000000000000001E-05</v>
      </c>
      <c r="R236" s="175">
        <f>Q236*H236</f>
        <v>0.0067100000000000007</v>
      </c>
      <c r="S236" s="175">
        <v>0</v>
      </c>
      <c r="T236" s="17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177" t="s">
        <v>413</v>
      </c>
      <c r="AT236" s="177" t="s">
        <v>658</v>
      </c>
      <c r="AU236" s="177" t="s">
        <v>156</v>
      </c>
      <c r="AY236" s="20" t="s">
        <v>148</v>
      </c>
      <c r="BE236" s="178">
        <f>IF(N236="základní",J236,0)</f>
        <v>0</v>
      </c>
      <c r="BF236" s="178">
        <f>IF(N236="snížená",J236,0)</f>
        <v>0</v>
      </c>
      <c r="BG236" s="178">
        <f>IF(N236="zákl. přenesená",J236,0)</f>
        <v>0</v>
      </c>
      <c r="BH236" s="178">
        <f>IF(N236="sníž. přenesená",J236,0)</f>
        <v>0</v>
      </c>
      <c r="BI236" s="178">
        <f>IF(N236="nulová",J236,0)</f>
        <v>0</v>
      </c>
      <c r="BJ236" s="20" t="s">
        <v>156</v>
      </c>
      <c r="BK236" s="178">
        <f>ROUND(I236*H236,2)</f>
        <v>0</v>
      </c>
      <c r="BL236" s="20" t="s">
        <v>282</v>
      </c>
      <c r="BM236" s="177" t="s">
        <v>1072</v>
      </c>
    </row>
    <row r="237" s="2" customFormat="1">
      <c r="A237" s="39"/>
      <c r="B237" s="40"/>
      <c r="C237" s="39"/>
      <c r="D237" s="179" t="s">
        <v>158</v>
      </c>
      <c r="E237" s="39"/>
      <c r="F237" s="180" t="s">
        <v>1071</v>
      </c>
      <c r="G237" s="39"/>
      <c r="H237" s="39"/>
      <c r="I237" s="181"/>
      <c r="J237" s="39"/>
      <c r="K237" s="39"/>
      <c r="L237" s="40"/>
      <c r="M237" s="182"/>
      <c r="N237" s="183"/>
      <c r="O237" s="73"/>
      <c r="P237" s="73"/>
      <c r="Q237" s="73"/>
      <c r="R237" s="73"/>
      <c r="S237" s="73"/>
      <c r="T237" s="74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20" t="s">
        <v>158</v>
      </c>
      <c r="AU237" s="20" t="s">
        <v>156</v>
      </c>
    </row>
    <row r="238" s="14" customFormat="1">
      <c r="A238" s="14"/>
      <c r="B238" s="193"/>
      <c r="C238" s="14"/>
      <c r="D238" s="179" t="s">
        <v>162</v>
      </c>
      <c r="E238" s="14"/>
      <c r="F238" s="195" t="s">
        <v>1073</v>
      </c>
      <c r="G238" s="14"/>
      <c r="H238" s="196">
        <v>671</v>
      </c>
      <c r="I238" s="197"/>
      <c r="J238" s="14"/>
      <c r="K238" s="14"/>
      <c r="L238" s="193"/>
      <c r="M238" s="198"/>
      <c r="N238" s="199"/>
      <c r="O238" s="199"/>
      <c r="P238" s="199"/>
      <c r="Q238" s="199"/>
      <c r="R238" s="199"/>
      <c r="S238" s="199"/>
      <c r="T238" s="20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94" t="s">
        <v>162</v>
      </c>
      <c r="AU238" s="194" t="s">
        <v>156</v>
      </c>
      <c r="AV238" s="14" t="s">
        <v>156</v>
      </c>
      <c r="AW238" s="14" t="s">
        <v>4</v>
      </c>
      <c r="AX238" s="14" t="s">
        <v>84</v>
      </c>
      <c r="AY238" s="194" t="s">
        <v>148</v>
      </c>
    </row>
    <row r="239" s="2" customFormat="1" ht="16.5" customHeight="1">
      <c r="A239" s="39"/>
      <c r="B239" s="165"/>
      <c r="C239" s="166" t="s">
        <v>427</v>
      </c>
      <c r="D239" s="166" t="s">
        <v>150</v>
      </c>
      <c r="E239" s="167" t="s">
        <v>1074</v>
      </c>
      <c r="F239" s="168" t="s">
        <v>1075</v>
      </c>
      <c r="G239" s="169" t="s">
        <v>153</v>
      </c>
      <c r="H239" s="170">
        <v>300</v>
      </c>
      <c r="I239" s="171"/>
      <c r="J239" s="172">
        <f>ROUND(I239*H239,2)</f>
        <v>0</v>
      </c>
      <c r="K239" s="168" t="s">
        <v>154</v>
      </c>
      <c r="L239" s="40"/>
      <c r="M239" s="173" t="s">
        <v>3</v>
      </c>
      <c r="N239" s="174" t="s">
        <v>48</v>
      </c>
      <c r="O239" s="73"/>
      <c r="P239" s="175">
        <f>O239*H239</f>
        <v>0</v>
      </c>
      <c r="Q239" s="175">
        <v>0.00013999999999999999</v>
      </c>
      <c r="R239" s="175">
        <f>Q239*H239</f>
        <v>0.041999999999999996</v>
      </c>
      <c r="S239" s="175">
        <v>0</v>
      </c>
      <c r="T239" s="17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177" t="s">
        <v>282</v>
      </c>
      <c r="AT239" s="177" t="s">
        <v>150</v>
      </c>
      <c r="AU239" s="177" t="s">
        <v>156</v>
      </c>
      <c r="AY239" s="20" t="s">
        <v>148</v>
      </c>
      <c r="BE239" s="178">
        <f>IF(N239="základní",J239,0)</f>
        <v>0</v>
      </c>
      <c r="BF239" s="178">
        <f>IF(N239="snížená",J239,0)</f>
        <v>0</v>
      </c>
      <c r="BG239" s="178">
        <f>IF(N239="zákl. přenesená",J239,0)</f>
        <v>0</v>
      </c>
      <c r="BH239" s="178">
        <f>IF(N239="sníž. přenesená",J239,0)</f>
        <v>0</v>
      </c>
      <c r="BI239" s="178">
        <f>IF(N239="nulová",J239,0)</f>
        <v>0</v>
      </c>
      <c r="BJ239" s="20" t="s">
        <v>156</v>
      </c>
      <c r="BK239" s="178">
        <f>ROUND(I239*H239,2)</f>
        <v>0</v>
      </c>
      <c r="BL239" s="20" t="s">
        <v>282</v>
      </c>
      <c r="BM239" s="177" t="s">
        <v>1076</v>
      </c>
    </row>
    <row r="240" s="2" customFormat="1">
      <c r="A240" s="39"/>
      <c r="B240" s="40"/>
      <c r="C240" s="39"/>
      <c r="D240" s="179" t="s">
        <v>158</v>
      </c>
      <c r="E240" s="39"/>
      <c r="F240" s="180" t="s">
        <v>1077</v>
      </c>
      <c r="G240" s="39"/>
      <c r="H240" s="39"/>
      <c r="I240" s="181"/>
      <c r="J240" s="39"/>
      <c r="K240" s="39"/>
      <c r="L240" s="40"/>
      <c r="M240" s="182"/>
      <c r="N240" s="183"/>
      <c r="O240" s="73"/>
      <c r="P240" s="73"/>
      <c r="Q240" s="73"/>
      <c r="R240" s="73"/>
      <c r="S240" s="73"/>
      <c r="T240" s="74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20" t="s">
        <v>158</v>
      </c>
      <c r="AU240" s="20" t="s">
        <v>156</v>
      </c>
    </row>
    <row r="241" s="2" customFormat="1">
      <c r="A241" s="39"/>
      <c r="B241" s="40"/>
      <c r="C241" s="39"/>
      <c r="D241" s="184" t="s">
        <v>160</v>
      </c>
      <c r="E241" s="39"/>
      <c r="F241" s="185" t="s">
        <v>1078</v>
      </c>
      <c r="G241" s="39"/>
      <c r="H241" s="39"/>
      <c r="I241" s="181"/>
      <c r="J241" s="39"/>
      <c r="K241" s="39"/>
      <c r="L241" s="40"/>
      <c r="M241" s="182"/>
      <c r="N241" s="183"/>
      <c r="O241" s="73"/>
      <c r="P241" s="73"/>
      <c r="Q241" s="73"/>
      <c r="R241" s="73"/>
      <c r="S241" s="73"/>
      <c r="T241" s="74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20" t="s">
        <v>160</v>
      </c>
      <c r="AU241" s="20" t="s">
        <v>156</v>
      </c>
    </row>
    <row r="242" s="2" customFormat="1" ht="24.15" customHeight="1">
      <c r="A242" s="39"/>
      <c r="B242" s="165"/>
      <c r="C242" s="166" t="s">
        <v>435</v>
      </c>
      <c r="D242" s="166" t="s">
        <v>150</v>
      </c>
      <c r="E242" s="167" t="s">
        <v>1079</v>
      </c>
      <c r="F242" s="168" t="s">
        <v>1080</v>
      </c>
      <c r="G242" s="169" t="s">
        <v>853</v>
      </c>
      <c r="H242" s="222"/>
      <c r="I242" s="171"/>
      <c r="J242" s="172">
        <f>ROUND(I242*H242,2)</f>
        <v>0</v>
      </c>
      <c r="K242" s="168" t="s">
        <v>154</v>
      </c>
      <c r="L242" s="40"/>
      <c r="M242" s="173" t="s">
        <v>3</v>
      </c>
      <c r="N242" s="174" t="s">
        <v>48</v>
      </c>
      <c r="O242" s="73"/>
      <c r="P242" s="175">
        <f>O242*H242</f>
        <v>0</v>
      </c>
      <c r="Q242" s="175">
        <v>0</v>
      </c>
      <c r="R242" s="175">
        <f>Q242*H242</f>
        <v>0</v>
      </c>
      <c r="S242" s="175">
        <v>0</v>
      </c>
      <c r="T242" s="17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177" t="s">
        <v>282</v>
      </c>
      <c r="AT242" s="177" t="s">
        <v>150</v>
      </c>
      <c r="AU242" s="177" t="s">
        <v>156</v>
      </c>
      <c r="AY242" s="20" t="s">
        <v>148</v>
      </c>
      <c r="BE242" s="178">
        <f>IF(N242="základní",J242,0)</f>
        <v>0</v>
      </c>
      <c r="BF242" s="178">
        <f>IF(N242="snížená",J242,0)</f>
        <v>0</v>
      </c>
      <c r="BG242" s="178">
        <f>IF(N242="zákl. přenesená",J242,0)</f>
        <v>0</v>
      </c>
      <c r="BH242" s="178">
        <f>IF(N242="sníž. přenesená",J242,0)</f>
        <v>0</v>
      </c>
      <c r="BI242" s="178">
        <f>IF(N242="nulová",J242,0)</f>
        <v>0</v>
      </c>
      <c r="BJ242" s="20" t="s">
        <v>156</v>
      </c>
      <c r="BK242" s="178">
        <f>ROUND(I242*H242,2)</f>
        <v>0</v>
      </c>
      <c r="BL242" s="20" t="s">
        <v>282</v>
      </c>
      <c r="BM242" s="177" t="s">
        <v>1081</v>
      </c>
    </row>
    <row r="243" s="2" customFormat="1">
      <c r="A243" s="39"/>
      <c r="B243" s="40"/>
      <c r="C243" s="39"/>
      <c r="D243" s="179" t="s">
        <v>158</v>
      </c>
      <c r="E243" s="39"/>
      <c r="F243" s="180" t="s">
        <v>1082</v>
      </c>
      <c r="G243" s="39"/>
      <c r="H243" s="39"/>
      <c r="I243" s="181"/>
      <c r="J243" s="39"/>
      <c r="K243" s="39"/>
      <c r="L243" s="40"/>
      <c r="M243" s="182"/>
      <c r="N243" s="183"/>
      <c r="O243" s="73"/>
      <c r="P243" s="73"/>
      <c r="Q243" s="73"/>
      <c r="R243" s="73"/>
      <c r="S243" s="73"/>
      <c r="T243" s="74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20" t="s">
        <v>158</v>
      </c>
      <c r="AU243" s="20" t="s">
        <v>156</v>
      </c>
    </row>
    <row r="244" s="2" customFormat="1">
      <c r="A244" s="39"/>
      <c r="B244" s="40"/>
      <c r="C244" s="39"/>
      <c r="D244" s="184" t="s">
        <v>160</v>
      </c>
      <c r="E244" s="39"/>
      <c r="F244" s="185" t="s">
        <v>1083</v>
      </c>
      <c r="G244" s="39"/>
      <c r="H244" s="39"/>
      <c r="I244" s="181"/>
      <c r="J244" s="39"/>
      <c r="K244" s="39"/>
      <c r="L244" s="40"/>
      <c r="M244" s="182"/>
      <c r="N244" s="183"/>
      <c r="O244" s="73"/>
      <c r="P244" s="73"/>
      <c r="Q244" s="73"/>
      <c r="R244" s="73"/>
      <c r="S244" s="73"/>
      <c r="T244" s="74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20" t="s">
        <v>160</v>
      </c>
      <c r="AU244" s="20" t="s">
        <v>156</v>
      </c>
    </row>
    <row r="245" s="12" customFormat="1" ht="22.8" customHeight="1">
      <c r="A245" s="12"/>
      <c r="B245" s="152"/>
      <c r="C245" s="12"/>
      <c r="D245" s="153" t="s">
        <v>75</v>
      </c>
      <c r="E245" s="163" t="s">
        <v>574</v>
      </c>
      <c r="F245" s="163" t="s">
        <v>575</v>
      </c>
      <c r="G245" s="12"/>
      <c r="H245" s="12"/>
      <c r="I245" s="155"/>
      <c r="J245" s="164">
        <f>BK245</f>
        <v>0</v>
      </c>
      <c r="K245" s="12"/>
      <c r="L245" s="152"/>
      <c r="M245" s="157"/>
      <c r="N245" s="158"/>
      <c r="O245" s="158"/>
      <c r="P245" s="159">
        <f>SUM(P246:P262)</f>
        <v>0</v>
      </c>
      <c r="Q245" s="158"/>
      <c r="R245" s="159">
        <f>SUM(R246:R262)</f>
        <v>0.012880000000000001</v>
      </c>
      <c r="S245" s="158"/>
      <c r="T245" s="160">
        <f>SUM(T246:T262)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53" t="s">
        <v>156</v>
      </c>
      <c r="AT245" s="161" t="s">
        <v>75</v>
      </c>
      <c r="AU245" s="161" t="s">
        <v>84</v>
      </c>
      <c r="AY245" s="153" t="s">
        <v>148</v>
      </c>
      <c r="BK245" s="162">
        <f>SUM(BK246:BK262)</f>
        <v>0</v>
      </c>
    </row>
    <row r="246" s="2" customFormat="1" ht="16.5" customHeight="1">
      <c r="A246" s="39"/>
      <c r="B246" s="165"/>
      <c r="C246" s="166" t="s">
        <v>444</v>
      </c>
      <c r="D246" s="166" t="s">
        <v>150</v>
      </c>
      <c r="E246" s="167" t="s">
        <v>1084</v>
      </c>
      <c r="F246" s="168" t="s">
        <v>1085</v>
      </c>
      <c r="G246" s="169" t="s">
        <v>276</v>
      </c>
      <c r="H246" s="170">
        <v>2</v>
      </c>
      <c r="I246" s="171"/>
      <c r="J246" s="172">
        <f>ROUND(I246*H246,2)</f>
        <v>0</v>
      </c>
      <c r="K246" s="168" t="s">
        <v>154</v>
      </c>
      <c r="L246" s="40"/>
      <c r="M246" s="173" t="s">
        <v>3</v>
      </c>
      <c r="N246" s="174" t="s">
        <v>48</v>
      </c>
      <c r="O246" s="73"/>
      <c r="P246" s="175">
        <f>O246*H246</f>
        <v>0</v>
      </c>
      <c r="Q246" s="175">
        <v>0</v>
      </c>
      <c r="R246" s="175">
        <f>Q246*H246</f>
        <v>0</v>
      </c>
      <c r="S246" s="175">
        <v>0</v>
      </c>
      <c r="T246" s="176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177" t="s">
        <v>282</v>
      </c>
      <c r="AT246" s="177" t="s">
        <v>150</v>
      </c>
      <c r="AU246" s="177" t="s">
        <v>156</v>
      </c>
      <c r="AY246" s="20" t="s">
        <v>148</v>
      </c>
      <c r="BE246" s="178">
        <f>IF(N246="základní",J246,0)</f>
        <v>0</v>
      </c>
      <c r="BF246" s="178">
        <f>IF(N246="snížená",J246,0)</f>
        <v>0</v>
      </c>
      <c r="BG246" s="178">
        <f>IF(N246="zákl. přenesená",J246,0)</f>
        <v>0</v>
      </c>
      <c r="BH246" s="178">
        <f>IF(N246="sníž. přenesená",J246,0)</f>
        <v>0</v>
      </c>
      <c r="BI246" s="178">
        <f>IF(N246="nulová",J246,0)</f>
        <v>0</v>
      </c>
      <c r="BJ246" s="20" t="s">
        <v>156</v>
      </c>
      <c r="BK246" s="178">
        <f>ROUND(I246*H246,2)</f>
        <v>0</v>
      </c>
      <c r="BL246" s="20" t="s">
        <v>282</v>
      </c>
      <c r="BM246" s="177" t="s">
        <v>1086</v>
      </c>
    </row>
    <row r="247" s="2" customFormat="1">
      <c r="A247" s="39"/>
      <c r="B247" s="40"/>
      <c r="C247" s="39"/>
      <c r="D247" s="179" t="s">
        <v>158</v>
      </c>
      <c r="E247" s="39"/>
      <c r="F247" s="180" t="s">
        <v>1087</v>
      </c>
      <c r="G247" s="39"/>
      <c r="H247" s="39"/>
      <c r="I247" s="181"/>
      <c r="J247" s="39"/>
      <c r="K247" s="39"/>
      <c r="L247" s="40"/>
      <c r="M247" s="182"/>
      <c r="N247" s="183"/>
      <c r="O247" s="73"/>
      <c r="P247" s="73"/>
      <c r="Q247" s="73"/>
      <c r="R247" s="73"/>
      <c r="S247" s="73"/>
      <c r="T247" s="74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20" t="s">
        <v>158</v>
      </c>
      <c r="AU247" s="20" t="s">
        <v>156</v>
      </c>
    </row>
    <row r="248" s="2" customFormat="1">
      <c r="A248" s="39"/>
      <c r="B248" s="40"/>
      <c r="C248" s="39"/>
      <c r="D248" s="184" t="s">
        <v>160</v>
      </c>
      <c r="E248" s="39"/>
      <c r="F248" s="185" t="s">
        <v>1088</v>
      </c>
      <c r="G248" s="39"/>
      <c r="H248" s="39"/>
      <c r="I248" s="181"/>
      <c r="J248" s="39"/>
      <c r="K248" s="39"/>
      <c r="L248" s="40"/>
      <c r="M248" s="182"/>
      <c r="N248" s="183"/>
      <c r="O248" s="73"/>
      <c r="P248" s="73"/>
      <c r="Q248" s="73"/>
      <c r="R248" s="73"/>
      <c r="S248" s="73"/>
      <c r="T248" s="74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20" t="s">
        <v>160</v>
      </c>
      <c r="AU248" s="20" t="s">
        <v>156</v>
      </c>
    </row>
    <row r="249" s="2" customFormat="1" ht="16.5" customHeight="1">
      <c r="A249" s="39"/>
      <c r="B249" s="165"/>
      <c r="C249" s="212" t="s">
        <v>452</v>
      </c>
      <c r="D249" s="212" t="s">
        <v>658</v>
      </c>
      <c r="E249" s="213" t="s">
        <v>1089</v>
      </c>
      <c r="F249" s="214" t="s">
        <v>1090</v>
      </c>
      <c r="G249" s="215" t="s">
        <v>369</v>
      </c>
      <c r="H249" s="216">
        <v>2</v>
      </c>
      <c r="I249" s="217"/>
      <c r="J249" s="218">
        <f>ROUND(I249*H249,2)</f>
        <v>0</v>
      </c>
      <c r="K249" s="214" t="s">
        <v>154</v>
      </c>
      <c r="L249" s="219"/>
      <c r="M249" s="220" t="s">
        <v>3</v>
      </c>
      <c r="N249" s="221" t="s">
        <v>48</v>
      </c>
      <c r="O249" s="73"/>
      <c r="P249" s="175">
        <f>O249*H249</f>
        <v>0</v>
      </c>
      <c r="Q249" s="175">
        <v>0.0058999999999999999</v>
      </c>
      <c r="R249" s="175">
        <f>Q249*H249</f>
        <v>0.0118</v>
      </c>
      <c r="S249" s="175">
        <v>0</v>
      </c>
      <c r="T249" s="17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177" t="s">
        <v>413</v>
      </c>
      <c r="AT249" s="177" t="s">
        <v>658</v>
      </c>
      <c r="AU249" s="177" t="s">
        <v>156</v>
      </c>
      <c r="AY249" s="20" t="s">
        <v>148</v>
      </c>
      <c r="BE249" s="178">
        <f>IF(N249="základní",J249,0)</f>
        <v>0</v>
      </c>
      <c r="BF249" s="178">
        <f>IF(N249="snížená",J249,0)</f>
        <v>0</v>
      </c>
      <c r="BG249" s="178">
        <f>IF(N249="zákl. přenesená",J249,0)</f>
        <v>0</v>
      </c>
      <c r="BH249" s="178">
        <f>IF(N249="sníž. přenesená",J249,0)</f>
        <v>0</v>
      </c>
      <c r="BI249" s="178">
        <f>IF(N249="nulová",J249,0)</f>
        <v>0</v>
      </c>
      <c r="BJ249" s="20" t="s">
        <v>156</v>
      </c>
      <c r="BK249" s="178">
        <f>ROUND(I249*H249,2)</f>
        <v>0</v>
      </c>
      <c r="BL249" s="20" t="s">
        <v>282</v>
      </c>
      <c r="BM249" s="177" t="s">
        <v>1091</v>
      </c>
    </row>
    <row r="250" s="2" customFormat="1">
      <c r="A250" s="39"/>
      <c r="B250" s="40"/>
      <c r="C250" s="39"/>
      <c r="D250" s="179" t="s">
        <v>158</v>
      </c>
      <c r="E250" s="39"/>
      <c r="F250" s="180" t="s">
        <v>1090</v>
      </c>
      <c r="G250" s="39"/>
      <c r="H250" s="39"/>
      <c r="I250" s="181"/>
      <c r="J250" s="39"/>
      <c r="K250" s="39"/>
      <c r="L250" s="40"/>
      <c r="M250" s="182"/>
      <c r="N250" s="183"/>
      <c r="O250" s="73"/>
      <c r="P250" s="73"/>
      <c r="Q250" s="73"/>
      <c r="R250" s="73"/>
      <c r="S250" s="73"/>
      <c r="T250" s="74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20" t="s">
        <v>158</v>
      </c>
      <c r="AU250" s="20" t="s">
        <v>156</v>
      </c>
    </row>
    <row r="251" s="2" customFormat="1" ht="16.5" customHeight="1">
      <c r="A251" s="39"/>
      <c r="B251" s="165"/>
      <c r="C251" s="212" t="s">
        <v>460</v>
      </c>
      <c r="D251" s="212" t="s">
        <v>658</v>
      </c>
      <c r="E251" s="213" t="s">
        <v>1092</v>
      </c>
      <c r="F251" s="214" t="s">
        <v>1093</v>
      </c>
      <c r="G251" s="215" t="s">
        <v>1094</v>
      </c>
      <c r="H251" s="216">
        <v>4</v>
      </c>
      <c r="I251" s="217"/>
      <c r="J251" s="218">
        <f>ROUND(I251*H251,2)</f>
        <v>0</v>
      </c>
      <c r="K251" s="214" t="s">
        <v>154</v>
      </c>
      <c r="L251" s="219"/>
      <c r="M251" s="220" t="s">
        <v>3</v>
      </c>
      <c r="N251" s="221" t="s">
        <v>48</v>
      </c>
      <c r="O251" s="73"/>
      <c r="P251" s="175">
        <f>O251*H251</f>
        <v>0</v>
      </c>
      <c r="Q251" s="175">
        <v>3.0000000000000001E-05</v>
      </c>
      <c r="R251" s="175">
        <f>Q251*H251</f>
        <v>0.00012</v>
      </c>
      <c r="S251" s="175">
        <v>0</v>
      </c>
      <c r="T251" s="17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177" t="s">
        <v>413</v>
      </c>
      <c r="AT251" s="177" t="s">
        <v>658</v>
      </c>
      <c r="AU251" s="177" t="s">
        <v>156</v>
      </c>
      <c r="AY251" s="20" t="s">
        <v>148</v>
      </c>
      <c r="BE251" s="178">
        <f>IF(N251="základní",J251,0)</f>
        <v>0</v>
      </c>
      <c r="BF251" s="178">
        <f>IF(N251="snížená",J251,0)</f>
        <v>0</v>
      </c>
      <c r="BG251" s="178">
        <f>IF(N251="zákl. přenesená",J251,0)</f>
        <v>0</v>
      </c>
      <c r="BH251" s="178">
        <f>IF(N251="sníž. přenesená",J251,0)</f>
        <v>0</v>
      </c>
      <c r="BI251" s="178">
        <f>IF(N251="nulová",J251,0)</f>
        <v>0</v>
      </c>
      <c r="BJ251" s="20" t="s">
        <v>156</v>
      </c>
      <c r="BK251" s="178">
        <f>ROUND(I251*H251,2)</f>
        <v>0</v>
      </c>
      <c r="BL251" s="20" t="s">
        <v>282</v>
      </c>
      <c r="BM251" s="177" t="s">
        <v>1095</v>
      </c>
    </row>
    <row r="252" s="2" customFormat="1">
      <c r="A252" s="39"/>
      <c r="B252" s="40"/>
      <c r="C252" s="39"/>
      <c r="D252" s="179" t="s">
        <v>158</v>
      </c>
      <c r="E252" s="39"/>
      <c r="F252" s="180" t="s">
        <v>1093</v>
      </c>
      <c r="G252" s="39"/>
      <c r="H252" s="39"/>
      <c r="I252" s="181"/>
      <c r="J252" s="39"/>
      <c r="K252" s="39"/>
      <c r="L252" s="40"/>
      <c r="M252" s="182"/>
      <c r="N252" s="183"/>
      <c r="O252" s="73"/>
      <c r="P252" s="73"/>
      <c r="Q252" s="73"/>
      <c r="R252" s="73"/>
      <c r="S252" s="73"/>
      <c r="T252" s="74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20" t="s">
        <v>158</v>
      </c>
      <c r="AU252" s="20" t="s">
        <v>156</v>
      </c>
    </row>
    <row r="253" s="2" customFormat="1" ht="16.5" customHeight="1">
      <c r="A253" s="39"/>
      <c r="B253" s="165"/>
      <c r="C253" s="212" t="s">
        <v>466</v>
      </c>
      <c r="D253" s="212" t="s">
        <v>658</v>
      </c>
      <c r="E253" s="213" t="s">
        <v>1096</v>
      </c>
      <c r="F253" s="214" t="s">
        <v>1097</v>
      </c>
      <c r="G253" s="215" t="s">
        <v>1094</v>
      </c>
      <c r="H253" s="216">
        <v>4</v>
      </c>
      <c r="I253" s="217"/>
      <c r="J253" s="218">
        <f>ROUND(I253*H253,2)</f>
        <v>0</v>
      </c>
      <c r="K253" s="214" t="s">
        <v>154</v>
      </c>
      <c r="L253" s="219"/>
      <c r="M253" s="220" t="s">
        <v>3</v>
      </c>
      <c r="N253" s="221" t="s">
        <v>48</v>
      </c>
      <c r="O253" s="73"/>
      <c r="P253" s="175">
        <f>O253*H253</f>
        <v>0</v>
      </c>
      <c r="Q253" s="175">
        <v>4.0000000000000003E-05</v>
      </c>
      <c r="R253" s="175">
        <f>Q253*H253</f>
        <v>0.00016000000000000001</v>
      </c>
      <c r="S253" s="175">
        <v>0</v>
      </c>
      <c r="T253" s="176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177" t="s">
        <v>413</v>
      </c>
      <c r="AT253" s="177" t="s">
        <v>658</v>
      </c>
      <c r="AU253" s="177" t="s">
        <v>156</v>
      </c>
      <c r="AY253" s="20" t="s">
        <v>148</v>
      </c>
      <c r="BE253" s="178">
        <f>IF(N253="základní",J253,0)</f>
        <v>0</v>
      </c>
      <c r="BF253" s="178">
        <f>IF(N253="snížená",J253,0)</f>
        <v>0</v>
      </c>
      <c r="BG253" s="178">
        <f>IF(N253="zákl. přenesená",J253,0)</f>
        <v>0</v>
      </c>
      <c r="BH253" s="178">
        <f>IF(N253="sníž. přenesená",J253,0)</f>
        <v>0</v>
      </c>
      <c r="BI253" s="178">
        <f>IF(N253="nulová",J253,0)</f>
        <v>0</v>
      </c>
      <c r="BJ253" s="20" t="s">
        <v>156</v>
      </c>
      <c r="BK253" s="178">
        <f>ROUND(I253*H253,2)</f>
        <v>0</v>
      </c>
      <c r="BL253" s="20" t="s">
        <v>282</v>
      </c>
      <c r="BM253" s="177" t="s">
        <v>1098</v>
      </c>
    </row>
    <row r="254" s="2" customFormat="1">
      <c r="A254" s="39"/>
      <c r="B254" s="40"/>
      <c r="C254" s="39"/>
      <c r="D254" s="179" t="s">
        <v>158</v>
      </c>
      <c r="E254" s="39"/>
      <c r="F254" s="180" t="s">
        <v>1097</v>
      </c>
      <c r="G254" s="39"/>
      <c r="H254" s="39"/>
      <c r="I254" s="181"/>
      <c r="J254" s="39"/>
      <c r="K254" s="39"/>
      <c r="L254" s="40"/>
      <c r="M254" s="182"/>
      <c r="N254" s="183"/>
      <c r="O254" s="73"/>
      <c r="P254" s="73"/>
      <c r="Q254" s="73"/>
      <c r="R254" s="73"/>
      <c r="S254" s="73"/>
      <c r="T254" s="74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20" t="s">
        <v>158</v>
      </c>
      <c r="AU254" s="20" t="s">
        <v>156</v>
      </c>
    </row>
    <row r="255" s="2" customFormat="1" ht="24.15" customHeight="1">
      <c r="A255" s="39"/>
      <c r="B255" s="165"/>
      <c r="C255" s="166" t="s">
        <v>472</v>
      </c>
      <c r="D255" s="166" t="s">
        <v>150</v>
      </c>
      <c r="E255" s="167" t="s">
        <v>1099</v>
      </c>
      <c r="F255" s="168" t="s">
        <v>1100</v>
      </c>
      <c r="G255" s="169" t="s">
        <v>369</v>
      </c>
      <c r="H255" s="170">
        <v>2</v>
      </c>
      <c r="I255" s="171"/>
      <c r="J255" s="172">
        <f>ROUND(I255*H255,2)</f>
        <v>0</v>
      </c>
      <c r="K255" s="168" t="s">
        <v>154</v>
      </c>
      <c r="L255" s="40"/>
      <c r="M255" s="173" t="s">
        <v>3</v>
      </c>
      <c r="N255" s="174" t="s">
        <v>48</v>
      </c>
      <c r="O255" s="73"/>
      <c r="P255" s="175">
        <f>O255*H255</f>
        <v>0</v>
      </c>
      <c r="Q255" s="175">
        <v>0</v>
      </c>
      <c r="R255" s="175">
        <f>Q255*H255</f>
        <v>0</v>
      </c>
      <c r="S255" s="175">
        <v>0</v>
      </c>
      <c r="T255" s="17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177" t="s">
        <v>282</v>
      </c>
      <c r="AT255" s="177" t="s">
        <v>150</v>
      </c>
      <c r="AU255" s="177" t="s">
        <v>156</v>
      </c>
      <c r="AY255" s="20" t="s">
        <v>148</v>
      </c>
      <c r="BE255" s="178">
        <f>IF(N255="základní",J255,0)</f>
        <v>0</v>
      </c>
      <c r="BF255" s="178">
        <f>IF(N255="snížená",J255,0)</f>
        <v>0</v>
      </c>
      <c r="BG255" s="178">
        <f>IF(N255="zákl. přenesená",J255,0)</f>
        <v>0</v>
      </c>
      <c r="BH255" s="178">
        <f>IF(N255="sníž. přenesená",J255,0)</f>
        <v>0</v>
      </c>
      <c r="BI255" s="178">
        <f>IF(N255="nulová",J255,0)</f>
        <v>0</v>
      </c>
      <c r="BJ255" s="20" t="s">
        <v>156</v>
      </c>
      <c r="BK255" s="178">
        <f>ROUND(I255*H255,2)</f>
        <v>0</v>
      </c>
      <c r="BL255" s="20" t="s">
        <v>282</v>
      </c>
      <c r="BM255" s="177" t="s">
        <v>1101</v>
      </c>
    </row>
    <row r="256" s="2" customFormat="1">
      <c r="A256" s="39"/>
      <c r="B256" s="40"/>
      <c r="C256" s="39"/>
      <c r="D256" s="179" t="s">
        <v>158</v>
      </c>
      <c r="E256" s="39"/>
      <c r="F256" s="180" t="s">
        <v>1102</v>
      </c>
      <c r="G256" s="39"/>
      <c r="H256" s="39"/>
      <c r="I256" s="181"/>
      <c r="J256" s="39"/>
      <c r="K256" s="39"/>
      <c r="L256" s="40"/>
      <c r="M256" s="182"/>
      <c r="N256" s="183"/>
      <c r="O256" s="73"/>
      <c r="P256" s="73"/>
      <c r="Q256" s="73"/>
      <c r="R256" s="73"/>
      <c r="S256" s="73"/>
      <c r="T256" s="74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20" t="s">
        <v>158</v>
      </c>
      <c r="AU256" s="20" t="s">
        <v>156</v>
      </c>
    </row>
    <row r="257" s="2" customFormat="1">
      <c r="A257" s="39"/>
      <c r="B257" s="40"/>
      <c r="C257" s="39"/>
      <c r="D257" s="184" t="s">
        <v>160</v>
      </c>
      <c r="E257" s="39"/>
      <c r="F257" s="185" t="s">
        <v>1103</v>
      </c>
      <c r="G257" s="39"/>
      <c r="H257" s="39"/>
      <c r="I257" s="181"/>
      <c r="J257" s="39"/>
      <c r="K257" s="39"/>
      <c r="L257" s="40"/>
      <c r="M257" s="182"/>
      <c r="N257" s="183"/>
      <c r="O257" s="73"/>
      <c r="P257" s="73"/>
      <c r="Q257" s="73"/>
      <c r="R257" s="73"/>
      <c r="S257" s="73"/>
      <c r="T257" s="74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20" t="s">
        <v>160</v>
      </c>
      <c r="AU257" s="20" t="s">
        <v>156</v>
      </c>
    </row>
    <row r="258" s="2" customFormat="1" ht="37.8" customHeight="1">
      <c r="A258" s="39"/>
      <c r="B258" s="165"/>
      <c r="C258" s="212" t="s">
        <v>478</v>
      </c>
      <c r="D258" s="212" t="s">
        <v>658</v>
      </c>
      <c r="E258" s="213" t="s">
        <v>1104</v>
      </c>
      <c r="F258" s="214" t="s">
        <v>1105</v>
      </c>
      <c r="G258" s="215" t="s">
        <v>369</v>
      </c>
      <c r="H258" s="216">
        <v>2</v>
      </c>
      <c r="I258" s="217"/>
      <c r="J258" s="218">
        <f>ROUND(I258*H258,2)</f>
        <v>0</v>
      </c>
      <c r="K258" s="214" t="s">
        <v>154</v>
      </c>
      <c r="L258" s="219"/>
      <c r="M258" s="220" t="s">
        <v>3</v>
      </c>
      <c r="N258" s="221" t="s">
        <v>48</v>
      </c>
      <c r="O258" s="73"/>
      <c r="P258" s="175">
        <f>O258*H258</f>
        <v>0</v>
      </c>
      <c r="Q258" s="175">
        <v>0.00040000000000000002</v>
      </c>
      <c r="R258" s="175">
        <f>Q258*H258</f>
        <v>0.00080000000000000004</v>
      </c>
      <c r="S258" s="175">
        <v>0</v>
      </c>
      <c r="T258" s="176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177" t="s">
        <v>413</v>
      </c>
      <c r="AT258" s="177" t="s">
        <v>658</v>
      </c>
      <c r="AU258" s="177" t="s">
        <v>156</v>
      </c>
      <c r="AY258" s="20" t="s">
        <v>148</v>
      </c>
      <c r="BE258" s="178">
        <f>IF(N258="základní",J258,0)</f>
        <v>0</v>
      </c>
      <c r="BF258" s="178">
        <f>IF(N258="snížená",J258,0)</f>
        <v>0</v>
      </c>
      <c r="BG258" s="178">
        <f>IF(N258="zákl. přenesená",J258,0)</f>
        <v>0</v>
      </c>
      <c r="BH258" s="178">
        <f>IF(N258="sníž. přenesená",J258,0)</f>
        <v>0</v>
      </c>
      <c r="BI258" s="178">
        <f>IF(N258="nulová",J258,0)</f>
        <v>0</v>
      </c>
      <c r="BJ258" s="20" t="s">
        <v>156</v>
      </c>
      <c r="BK258" s="178">
        <f>ROUND(I258*H258,2)</f>
        <v>0</v>
      </c>
      <c r="BL258" s="20" t="s">
        <v>282</v>
      </c>
      <c r="BM258" s="177" t="s">
        <v>1106</v>
      </c>
    </row>
    <row r="259" s="2" customFormat="1">
      <c r="A259" s="39"/>
      <c r="B259" s="40"/>
      <c r="C259" s="39"/>
      <c r="D259" s="179" t="s">
        <v>158</v>
      </c>
      <c r="E259" s="39"/>
      <c r="F259" s="180" t="s">
        <v>1105</v>
      </c>
      <c r="G259" s="39"/>
      <c r="H259" s="39"/>
      <c r="I259" s="181"/>
      <c r="J259" s="39"/>
      <c r="K259" s="39"/>
      <c r="L259" s="40"/>
      <c r="M259" s="182"/>
      <c r="N259" s="183"/>
      <c r="O259" s="73"/>
      <c r="P259" s="73"/>
      <c r="Q259" s="73"/>
      <c r="R259" s="73"/>
      <c r="S259" s="73"/>
      <c r="T259" s="74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20" t="s">
        <v>158</v>
      </c>
      <c r="AU259" s="20" t="s">
        <v>156</v>
      </c>
    </row>
    <row r="260" s="2" customFormat="1" ht="24.15" customHeight="1">
      <c r="A260" s="39"/>
      <c r="B260" s="165"/>
      <c r="C260" s="166" t="s">
        <v>486</v>
      </c>
      <c r="D260" s="166" t="s">
        <v>150</v>
      </c>
      <c r="E260" s="167" t="s">
        <v>1107</v>
      </c>
      <c r="F260" s="168" t="s">
        <v>1108</v>
      </c>
      <c r="G260" s="169" t="s">
        <v>853</v>
      </c>
      <c r="H260" s="222"/>
      <c r="I260" s="171"/>
      <c r="J260" s="172">
        <f>ROUND(I260*H260,2)</f>
        <v>0</v>
      </c>
      <c r="K260" s="168" t="s">
        <v>154</v>
      </c>
      <c r="L260" s="40"/>
      <c r="M260" s="173" t="s">
        <v>3</v>
      </c>
      <c r="N260" s="174" t="s">
        <v>48</v>
      </c>
      <c r="O260" s="73"/>
      <c r="P260" s="175">
        <f>O260*H260</f>
        <v>0</v>
      </c>
      <c r="Q260" s="175">
        <v>0</v>
      </c>
      <c r="R260" s="175">
        <f>Q260*H260</f>
        <v>0</v>
      </c>
      <c r="S260" s="175">
        <v>0</v>
      </c>
      <c r="T260" s="176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177" t="s">
        <v>282</v>
      </c>
      <c r="AT260" s="177" t="s">
        <v>150</v>
      </c>
      <c r="AU260" s="177" t="s">
        <v>156</v>
      </c>
      <c r="AY260" s="20" t="s">
        <v>148</v>
      </c>
      <c r="BE260" s="178">
        <f>IF(N260="základní",J260,0)</f>
        <v>0</v>
      </c>
      <c r="BF260" s="178">
        <f>IF(N260="snížená",J260,0)</f>
        <v>0</v>
      </c>
      <c r="BG260" s="178">
        <f>IF(N260="zákl. přenesená",J260,0)</f>
        <v>0</v>
      </c>
      <c r="BH260" s="178">
        <f>IF(N260="sníž. přenesená",J260,0)</f>
        <v>0</v>
      </c>
      <c r="BI260" s="178">
        <f>IF(N260="nulová",J260,0)</f>
        <v>0</v>
      </c>
      <c r="BJ260" s="20" t="s">
        <v>156</v>
      </c>
      <c r="BK260" s="178">
        <f>ROUND(I260*H260,2)</f>
        <v>0</v>
      </c>
      <c r="BL260" s="20" t="s">
        <v>282</v>
      </c>
      <c r="BM260" s="177" t="s">
        <v>1109</v>
      </c>
    </row>
    <row r="261" s="2" customFormat="1">
      <c r="A261" s="39"/>
      <c r="B261" s="40"/>
      <c r="C261" s="39"/>
      <c r="D261" s="179" t="s">
        <v>158</v>
      </c>
      <c r="E261" s="39"/>
      <c r="F261" s="180" t="s">
        <v>1110</v>
      </c>
      <c r="G261" s="39"/>
      <c r="H261" s="39"/>
      <c r="I261" s="181"/>
      <c r="J261" s="39"/>
      <c r="K261" s="39"/>
      <c r="L261" s="40"/>
      <c r="M261" s="182"/>
      <c r="N261" s="183"/>
      <c r="O261" s="73"/>
      <c r="P261" s="73"/>
      <c r="Q261" s="73"/>
      <c r="R261" s="73"/>
      <c r="S261" s="73"/>
      <c r="T261" s="74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20" t="s">
        <v>158</v>
      </c>
      <c r="AU261" s="20" t="s">
        <v>156</v>
      </c>
    </row>
    <row r="262" s="2" customFormat="1">
      <c r="A262" s="39"/>
      <c r="B262" s="40"/>
      <c r="C262" s="39"/>
      <c r="D262" s="184" t="s">
        <v>160</v>
      </c>
      <c r="E262" s="39"/>
      <c r="F262" s="185" t="s">
        <v>1111</v>
      </c>
      <c r="G262" s="39"/>
      <c r="H262" s="39"/>
      <c r="I262" s="181"/>
      <c r="J262" s="39"/>
      <c r="K262" s="39"/>
      <c r="L262" s="40"/>
      <c r="M262" s="223"/>
      <c r="N262" s="224"/>
      <c r="O262" s="225"/>
      <c r="P262" s="225"/>
      <c r="Q262" s="225"/>
      <c r="R262" s="225"/>
      <c r="S262" s="225"/>
      <c r="T262" s="22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20" t="s">
        <v>160</v>
      </c>
      <c r="AU262" s="20" t="s">
        <v>156</v>
      </c>
    </row>
    <row r="263" s="2" customFormat="1" ht="6.96" customHeight="1">
      <c r="A263" s="39"/>
      <c r="B263" s="56"/>
      <c r="C263" s="57"/>
      <c r="D263" s="57"/>
      <c r="E263" s="57"/>
      <c r="F263" s="57"/>
      <c r="G263" s="57"/>
      <c r="H263" s="57"/>
      <c r="I263" s="57"/>
      <c r="J263" s="57"/>
      <c r="K263" s="57"/>
      <c r="L263" s="40"/>
      <c r="M263" s="39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</row>
  </sheetData>
  <autoFilter ref="C87:K262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4_01/314231127"/>
    <hyperlink ref="F97" r:id="rId2" display="https://podminky.urs.cz/item/CS_URS_2024_01/314231164"/>
    <hyperlink ref="F102" r:id="rId3" display="https://podminky.urs.cz/item/CS_URS_2024_01/998018002"/>
    <hyperlink ref="F107" r:id="rId4" display="https://podminky.urs.cz/item/CS_URS_2024_01/721242116"/>
    <hyperlink ref="F111" r:id="rId5" display="https://podminky.urs.cz/item/CS_URS_2024_01/762083111"/>
    <hyperlink ref="F115" r:id="rId6" display="https://podminky.urs.cz/item/CS_URS_2024_01/762332921"/>
    <hyperlink ref="F121" r:id="rId7" display="https://podminky.urs.cz/item/CS_URS_2024_01/762332922"/>
    <hyperlink ref="F130" r:id="rId8" display="https://podminky.urs.cz/item/CS_URS_2024_01/762342314"/>
    <hyperlink ref="F137" r:id="rId9" display="https://podminky.urs.cz/item/CS_URS_2024_01/762342511"/>
    <hyperlink ref="F145" r:id="rId10" display="https://podminky.urs.cz/item/CS_URS_2024_01/762395000"/>
    <hyperlink ref="F149" r:id="rId11" display="https://podminky.urs.cz/item/CS_URS_2024_01/998762202"/>
    <hyperlink ref="F153" r:id="rId12" display="https://podminky.urs.cz/item/CS_URS_2024_01/764111653"/>
    <hyperlink ref="F156" r:id="rId13" display="https://podminky.urs.cz/item/CS_URS_2024_01/764203156"/>
    <hyperlink ref="F164" r:id="rId14" display="https://podminky.urs.cz/item/CS_URS_2024_01/764211625"/>
    <hyperlink ref="F168" r:id="rId15" display="https://podminky.urs.cz/item/CS_URS_2024_01/764211655"/>
    <hyperlink ref="F175" r:id="rId16" display="https://podminky.urs.cz/item/CS_URS_2024_01/764212613"/>
    <hyperlink ref="F179" r:id="rId17" display="https://podminky.urs.cz/item/CS_URS_2024_01/764212621"/>
    <hyperlink ref="F182" r:id="rId18" display="https://podminky.urs.cz/item/CS_URS_2024_01/764212665"/>
    <hyperlink ref="F185" r:id="rId19" display="https://podminky.urs.cz/item/CS_URS_2024_01/764213652"/>
    <hyperlink ref="F188" r:id="rId20" display="https://podminky.urs.cz/item/CS_URS_2024_01/764314612"/>
    <hyperlink ref="F193" r:id="rId21" display="https://podminky.urs.cz/item/CS_URS_2024_01/764511602"/>
    <hyperlink ref="F209" r:id="rId22" display="https://podminky.urs.cz/item/CS_URS_2024_01/764511622"/>
    <hyperlink ref="F212" r:id="rId23" display="https://podminky.urs.cz/item/CS_URS_2024_01/764511643"/>
    <hyperlink ref="F215" r:id="rId24" display="https://podminky.urs.cz/item/CS_URS_2024_01/764518623"/>
    <hyperlink ref="F225" r:id="rId25" display="https://podminky.urs.cz/item/CS_URS_2024_01/998764202"/>
    <hyperlink ref="F229" r:id="rId26" display="https://podminky.urs.cz/item/CS_URS_2024_01/765191021"/>
    <hyperlink ref="F235" r:id="rId27" display="https://podminky.urs.cz/item/CS_URS_2024_01/765191031"/>
    <hyperlink ref="F241" r:id="rId28" display="https://podminky.urs.cz/item/CS_URS_2024_01/765192001"/>
    <hyperlink ref="F244" r:id="rId29" display="https://podminky.urs.cz/item/CS_URS_2024_01/998765202"/>
    <hyperlink ref="F248" r:id="rId30" display="https://podminky.urs.cz/item/CS_URS_2024_01/767851104"/>
    <hyperlink ref="F257" r:id="rId31" display="https://podminky.urs.cz/item/CS_URS_2024_01/767881128"/>
    <hyperlink ref="F262" r:id="rId32" display="https://podminky.urs.cz/item/CS_URS_2024_01/9987672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84</v>
      </c>
    </row>
    <row r="4" s="1" customFormat="1" ht="24.96" customHeight="1">
      <c r="B4" s="23"/>
      <c r="D4" s="24" t="s">
        <v>113</v>
      </c>
      <c r="L4" s="23"/>
      <c r="M4" s="115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Regenerace bytového domu na ulici Kepkova 1465/3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114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1112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25. 3. 2024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27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28</v>
      </c>
      <c r="F15" s="39"/>
      <c r="G15" s="39"/>
      <c r="H15" s="39"/>
      <c r="I15" s="33" t="s">
        <v>29</v>
      </c>
      <c r="J15" s="28" t="s">
        <v>30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31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29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33</v>
      </c>
      <c r="E20" s="39"/>
      <c r="F20" s="39"/>
      <c r="G20" s="39"/>
      <c r="H20" s="39"/>
      <c r="I20" s="33" t="s">
        <v>26</v>
      </c>
      <c r="J20" s="28" t="s">
        <v>34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35</v>
      </c>
      <c r="F21" s="39"/>
      <c r="G21" s="39"/>
      <c r="H21" s="39"/>
      <c r="I21" s="33" t="s">
        <v>29</v>
      </c>
      <c r="J21" s="28" t="s">
        <v>36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38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39</v>
      </c>
      <c r="F24" s="39"/>
      <c r="G24" s="39"/>
      <c r="H24" s="39"/>
      <c r="I24" s="33" t="s">
        <v>29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40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42</v>
      </c>
      <c r="E30" s="39"/>
      <c r="F30" s="39"/>
      <c r="G30" s="39"/>
      <c r="H30" s="39"/>
      <c r="I30" s="39"/>
      <c r="J30" s="91">
        <f>ROUND(J87,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44</v>
      </c>
      <c r="G32" s="39"/>
      <c r="H32" s="39"/>
      <c r="I32" s="44" t="s">
        <v>43</v>
      </c>
      <c r="J32" s="44" t="s">
        <v>45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46</v>
      </c>
      <c r="E33" s="33" t="s">
        <v>47</v>
      </c>
      <c r="F33" s="123">
        <f>ROUND((SUM(BE87:BE187)),  2)</f>
        <v>0</v>
      </c>
      <c r="G33" s="39"/>
      <c r="H33" s="39"/>
      <c r="I33" s="124">
        <v>0.20999999999999999</v>
      </c>
      <c r="J33" s="123">
        <f>ROUND(((SUM(BE87:BE187))*I33),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48</v>
      </c>
      <c r="F34" s="123">
        <f>ROUND((SUM(BF87:BF187)),  2)</f>
        <v>0</v>
      </c>
      <c r="G34" s="39"/>
      <c r="H34" s="39"/>
      <c r="I34" s="124">
        <v>0.12</v>
      </c>
      <c r="J34" s="123">
        <f>ROUND(((SUM(BF87:BF187))*I34),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49</v>
      </c>
      <c r="F35" s="123">
        <f>ROUND((SUM(BG87:BG187)),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50</v>
      </c>
      <c r="F36" s="123">
        <f>ROUND((SUM(BH87:BH187)),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51</v>
      </c>
      <c r="F37" s="123">
        <f>ROUND((SUM(BI87:BI187)),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52</v>
      </c>
      <c r="E39" s="77"/>
      <c r="F39" s="77"/>
      <c r="G39" s="127" t="s">
        <v>53</v>
      </c>
      <c r="H39" s="128" t="s">
        <v>54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116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Regenerace bytového domu na ulici Kepkova 1465/3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114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04 - Stavební úpravy domu vč společných prostor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Kepkova 1465/3</v>
      </c>
      <c r="G52" s="39"/>
      <c r="H52" s="39"/>
      <c r="I52" s="33" t="s">
        <v>23</v>
      </c>
      <c r="J52" s="65" t="str">
        <f>IF(J12="","",J12)</f>
        <v>25. 3. 2024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Statutární město Ostrava, městský obvod Slezská Os</v>
      </c>
      <c r="G54" s="39"/>
      <c r="H54" s="39"/>
      <c r="I54" s="33" t="s">
        <v>33</v>
      </c>
      <c r="J54" s="37" t="str">
        <f>E21</f>
        <v>Made 4 BIM s.r.o.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39"/>
      <c r="E55" s="39"/>
      <c r="F55" s="28" t="str">
        <f>IF(E18="","",E18)</f>
        <v>Vyplň údaj</v>
      </c>
      <c r="G55" s="39"/>
      <c r="H55" s="39"/>
      <c r="I55" s="33" t="s">
        <v>38</v>
      </c>
      <c r="J55" s="37" t="str">
        <f>E24</f>
        <v>Pavel Klus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117</v>
      </c>
      <c r="D57" s="125"/>
      <c r="E57" s="125"/>
      <c r="F57" s="125"/>
      <c r="G57" s="125"/>
      <c r="H57" s="125"/>
      <c r="I57" s="125"/>
      <c r="J57" s="132" t="s">
        <v>118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74</v>
      </c>
      <c r="D59" s="39"/>
      <c r="E59" s="39"/>
      <c r="F59" s="39"/>
      <c r="G59" s="39"/>
      <c r="H59" s="39"/>
      <c r="I59" s="39"/>
      <c r="J59" s="91">
        <f>J87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119</v>
      </c>
    </row>
    <row r="60" s="9" customFormat="1" ht="24.96" customHeight="1">
      <c r="A60" s="9"/>
      <c r="B60" s="134"/>
      <c r="C60" s="9"/>
      <c r="D60" s="135" t="s">
        <v>120</v>
      </c>
      <c r="E60" s="136"/>
      <c r="F60" s="136"/>
      <c r="G60" s="136"/>
      <c r="H60" s="136"/>
      <c r="I60" s="136"/>
      <c r="J60" s="137">
        <f>J88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604</v>
      </c>
      <c r="E61" s="140"/>
      <c r="F61" s="140"/>
      <c r="G61" s="140"/>
      <c r="H61" s="140"/>
      <c r="I61" s="140"/>
      <c r="J61" s="141">
        <f>J89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606</v>
      </c>
      <c r="E62" s="140"/>
      <c r="F62" s="140"/>
      <c r="G62" s="140"/>
      <c r="H62" s="140"/>
      <c r="I62" s="140"/>
      <c r="J62" s="141">
        <f>J127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8"/>
      <c r="C63" s="10"/>
      <c r="D63" s="139" t="s">
        <v>122</v>
      </c>
      <c r="E63" s="140"/>
      <c r="F63" s="140"/>
      <c r="G63" s="140"/>
      <c r="H63" s="140"/>
      <c r="I63" s="140"/>
      <c r="J63" s="141">
        <f>J144</f>
        <v>0</v>
      </c>
      <c r="K63" s="10"/>
      <c r="L63" s="13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8"/>
      <c r="C64" s="10"/>
      <c r="D64" s="139" t="s">
        <v>608</v>
      </c>
      <c r="E64" s="140"/>
      <c r="F64" s="140"/>
      <c r="G64" s="140"/>
      <c r="H64" s="140"/>
      <c r="I64" s="140"/>
      <c r="J64" s="141">
        <f>J155</f>
        <v>0</v>
      </c>
      <c r="K64" s="10"/>
      <c r="L64" s="13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34"/>
      <c r="C65" s="9"/>
      <c r="D65" s="135" t="s">
        <v>124</v>
      </c>
      <c r="E65" s="136"/>
      <c r="F65" s="136"/>
      <c r="G65" s="136"/>
      <c r="H65" s="136"/>
      <c r="I65" s="136"/>
      <c r="J65" s="137">
        <f>J159</f>
        <v>0</v>
      </c>
      <c r="K65" s="9"/>
      <c r="L65" s="13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38"/>
      <c r="C66" s="10"/>
      <c r="D66" s="139" t="s">
        <v>130</v>
      </c>
      <c r="E66" s="140"/>
      <c r="F66" s="140"/>
      <c r="G66" s="140"/>
      <c r="H66" s="140"/>
      <c r="I66" s="140"/>
      <c r="J66" s="141">
        <f>J160</f>
        <v>0</v>
      </c>
      <c r="K66" s="10"/>
      <c r="L66" s="13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38"/>
      <c r="C67" s="10"/>
      <c r="D67" s="139" t="s">
        <v>610</v>
      </c>
      <c r="E67" s="140"/>
      <c r="F67" s="140"/>
      <c r="G67" s="140"/>
      <c r="H67" s="140"/>
      <c r="I67" s="140"/>
      <c r="J67" s="141">
        <f>J176</f>
        <v>0</v>
      </c>
      <c r="K67" s="10"/>
      <c r="L67" s="13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39"/>
      <c r="D68" s="39"/>
      <c r="E68" s="39"/>
      <c r="F68" s="39"/>
      <c r="G68" s="39"/>
      <c r="H68" s="39"/>
      <c r="I68" s="39"/>
      <c r="J68" s="39"/>
      <c r="K68" s="39"/>
      <c r="L68" s="11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11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58"/>
      <c r="C73" s="59"/>
      <c r="D73" s="59"/>
      <c r="E73" s="59"/>
      <c r="F73" s="59"/>
      <c r="G73" s="59"/>
      <c r="H73" s="59"/>
      <c r="I73" s="59"/>
      <c r="J73" s="59"/>
      <c r="K73" s="5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133</v>
      </c>
      <c r="D74" s="39"/>
      <c r="E74" s="39"/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39"/>
      <c r="D75" s="39"/>
      <c r="E75" s="39"/>
      <c r="F75" s="39"/>
      <c r="G75" s="39"/>
      <c r="H75" s="39"/>
      <c r="I75" s="39"/>
      <c r="J75" s="39"/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17</v>
      </c>
      <c r="D76" s="39"/>
      <c r="E76" s="39"/>
      <c r="F76" s="39"/>
      <c r="G76" s="39"/>
      <c r="H76" s="39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39"/>
      <c r="D77" s="39"/>
      <c r="E77" s="116" t="str">
        <f>E7</f>
        <v>Regenerace bytového domu na ulici Kepkova 1465/3</v>
      </c>
      <c r="F77" s="33"/>
      <c r="G77" s="33"/>
      <c r="H77" s="33"/>
      <c r="I77" s="39"/>
      <c r="J77" s="39"/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114</v>
      </c>
      <c r="D78" s="39"/>
      <c r="E78" s="39"/>
      <c r="F78" s="39"/>
      <c r="G78" s="39"/>
      <c r="H78" s="39"/>
      <c r="I78" s="39"/>
      <c r="J78" s="39"/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39"/>
      <c r="D79" s="39"/>
      <c r="E79" s="63" t="str">
        <f>E9</f>
        <v>04 - Stavební úpravy domu vč společných prostor</v>
      </c>
      <c r="F79" s="39"/>
      <c r="G79" s="39"/>
      <c r="H79" s="39"/>
      <c r="I79" s="39"/>
      <c r="J79" s="39"/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39"/>
      <c r="D80" s="39"/>
      <c r="E80" s="39"/>
      <c r="F80" s="39"/>
      <c r="G80" s="39"/>
      <c r="H80" s="39"/>
      <c r="I80" s="39"/>
      <c r="J80" s="39"/>
      <c r="K80" s="39"/>
      <c r="L80" s="11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39"/>
      <c r="E81" s="39"/>
      <c r="F81" s="28" t="str">
        <f>F12</f>
        <v>Kepkova 1465/3</v>
      </c>
      <c r="G81" s="39"/>
      <c r="H81" s="39"/>
      <c r="I81" s="33" t="s">
        <v>23</v>
      </c>
      <c r="J81" s="65" t="str">
        <f>IF(J12="","",J12)</f>
        <v>25. 3. 2024</v>
      </c>
      <c r="K81" s="39"/>
      <c r="L81" s="11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39"/>
      <c r="D82" s="39"/>
      <c r="E82" s="39"/>
      <c r="F82" s="39"/>
      <c r="G82" s="39"/>
      <c r="H82" s="39"/>
      <c r="I82" s="39"/>
      <c r="J82" s="39"/>
      <c r="K82" s="39"/>
      <c r="L82" s="11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39"/>
      <c r="E83" s="39"/>
      <c r="F83" s="28" t="str">
        <f>E15</f>
        <v>Statutární město Ostrava, městský obvod Slezská Os</v>
      </c>
      <c r="G83" s="39"/>
      <c r="H83" s="39"/>
      <c r="I83" s="33" t="s">
        <v>33</v>
      </c>
      <c r="J83" s="37" t="str">
        <f>E21</f>
        <v>Made 4 BIM s.r.o.</v>
      </c>
      <c r="K83" s="39"/>
      <c r="L83" s="11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31</v>
      </c>
      <c r="D84" s="39"/>
      <c r="E84" s="39"/>
      <c r="F84" s="28" t="str">
        <f>IF(E18="","",E18)</f>
        <v>Vyplň údaj</v>
      </c>
      <c r="G84" s="39"/>
      <c r="H84" s="39"/>
      <c r="I84" s="33" t="s">
        <v>38</v>
      </c>
      <c r="J84" s="37" t="str">
        <f>E24</f>
        <v>Pavel Klus</v>
      </c>
      <c r="K84" s="39"/>
      <c r="L84" s="11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39"/>
      <c r="D85" s="39"/>
      <c r="E85" s="39"/>
      <c r="F85" s="39"/>
      <c r="G85" s="39"/>
      <c r="H85" s="39"/>
      <c r="I85" s="39"/>
      <c r="J85" s="39"/>
      <c r="K85" s="39"/>
      <c r="L85" s="11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42"/>
      <c r="B86" s="143"/>
      <c r="C86" s="144" t="s">
        <v>134</v>
      </c>
      <c r="D86" s="145" t="s">
        <v>61</v>
      </c>
      <c r="E86" s="145" t="s">
        <v>57</v>
      </c>
      <c r="F86" s="145" t="s">
        <v>58</v>
      </c>
      <c r="G86" s="145" t="s">
        <v>135</v>
      </c>
      <c r="H86" s="145" t="s">
        <v>136</v>
      </c>
      <c r="I86" s="145" t="s">
        <v>137</v>
      </c>
      <c r="J86" s="145" t="s">
        <v>118</v>
      </c>
      <c r="K86" s="146" t="s">
        <v>138</v>
      </c>
      <c r="L86" s="147"/>
      <c r="M86" s="81" t="s">
        <v>3</v>
      </c>
      <c r="N86" s="82" t="s">
        <v>46</v>
      </c>
      <c r="O86" s="82" t="s">
        <v>139</v>
      </c>
      <c r="P86" s="82" t="s">
        <v>140</v>
      </c>
      <c r="Q86" s="82" t="s">
        <v>141</v>
      </c>
      <c r="R86" s="82" t="s">
        <v>142</v>
      </c>
      <c r="S86" s="82" t="s">
        <v>143</v>
      </c>
      <c r="T86" s="83" t="s">
        <v>144</v>
      </c>
      <c r="U86" s="142"/>
      <c r="V86" s="142"/>
      <c r="W86" s="142"/>
      <c r="X86" s="142"/>
      <c r="Y86" s="142"/>
      <c r="Z86" s="142"/>
      <c r="AA86" s="142"/>
      <c r="AB86" s="142"/>
      <c r="AC86" s="142"/>
      <c r="AD86" s="142"/>
      <c r="AE86" s="142"/>
    </row>
    <row r="87" s="2" customFormat="1" ht="22.8" customHeight="1">
      <c r="A87" s="39"/>
      <c r="B87" s="40"/>
      <c r="C87" s="88" t="s">
        <v>145</v>
      </c>
      <c r="D87" s="39"/>
      <c r="E87" s="39"/>
      <c r="F87" s="39"/>
      <c r="G87" s="39"/>
      <c r="H87" s="39"/>
      <c r="I87" s="39"/>
      <c r="J87" s="148">
        <f>BK87</f>
        <v>0</v>
      </c>
      <c r="K87" s="39"/>
      <c r="L87" s="40"/>
      <c r="M87" s="84"/>
      <c r="N87" s="69"/>
      <c r="O87" s="85"/>
      <c r="P87" s="149">
        <f>P88+P159</f>
        <v>0</v>
      </c>
      <c r="Q87" s="85"/>
      <c r="R87" s="149">
        <f>R88+R159</f>
        <v>20.111967</v>
      </c>
      <c r="S87" s="85"/>
      <c r="T87" s="150">
        <f>T88+T159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20" t="s">
        <v>75</v>
      </c>
      <c r="AU87" s="20" t="s">
        <v>119</v>
      </c>
      <c r="BK87" s="151">
        <f>BK88+BK159</f>
        <v>0</v>
      </c>
    </row>
    <row r="88" s="12" customFormat="1" ht="25.92" customHeight="1">
      <c r="A88" s="12"/>
      <c r="B88" s="152"/>
      <c r="C88" s="12"/>
      <c r="D88" s="153" t="s">
        <v>75</v>
      </c>
      <c r="E88" s="154" t="s">
        <v>146</v>
      </c>
      <c r="F88" s="154" t="s">
        <v>147</v>
      </c>
      <c r="G88" s="12"/>
      <c r="H88" s="12"/>
      <c r="I88" s="155"/>
      <c r="J88" s="156">
        <f>BK88</f>
        <v>0</v>
      </c>
      <c r="K88" s="12"/>
      <c r="L88" s="152"/>
      <c r="M88" s="157"/>
      <c r="N88" s="158"/>
      <c r="O88" s="158"/>
      <c r="P88" s="159">
        <f>P89+P127+P144+P155</f>
        <v>0</v>
      </c>
      <c r="Q88" s="158"/>
      <c r="R88" s="159">
        <f>R89+R127+R144+R155</f>
        <v>19.905213</v>
      </c>
      <c r="S88" s="158"/>
      <c r="T88" s="160">
        <f>T89+T127+T144+T155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53" t="s">
        <v>84</v>
      </c>
      <c r="AT88" s="161" t="s">
        <v>75</v>
      </c>
      <c r="AU88" s="161" t="s">
        <v>76</v>
      </c>
      <c r="AY88" s="153" t="s">
        <v>148</v>
      </c>
      <c r="BK88" s="162">
        <f>BK89+BK127+BK144+BK155</f>
        <v>0</v>
      </c>
    </row>
    <row r="89" s="12" customFormat="1" ht="22.8" customHeight="1">
      <c r="A89" s="12"/>
      <c r="B89" s="152"/>
      <c r="C89" s="12"/>
      <c r="D89" s="153" t="s">
        <v>75</v>
      </c>
      <c r="E89" s="163" t="s">
        <v>172</v>
      </c>
      <c r="F89" s="163" t="s">
        <v>681</v>
      </c>
      <c r="G89" s="12"/>
      <c r="H89" s="12"/>
      <c r="I89" s="155"/>
      <c r="J89" s="164">
        <f>BK89</f>
        <v>0</v>
      </c>
      <c r="K89" s="12"/>
      <c r="L89" s="152"/>
      <c r="M89" s="157"/>
      <c r="N89" s="158"/>
      <c r="O89" s="158"/>
      <c r="P89" s="159">
        <f>SUM(P90:P126)</f>
        <v>0</v>
      </c>
      <c r="Q89" s="158"/>
      <c r="R89" s="159">
        <f>SUM(R90:R126)</f>
        <v>14.649484999999999</v>
      </c>
      <c r="S89" s="158"/>
      <c r="T89" s="160">
        <f>SUM(T90:T126)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53" t="s">
        <v>84</v>
      </c>
      <c r="AT89" s="161" t="s">
        <v>75</v>
      </c>
      <c r="AU89" s="161" t="s">
        <v>84</v>
      </c>
      <c r="AY89" s="153" t="s">
        <v>148</v>
      </c>
      <c r="BK89" s="162">
        <f>SUM(BK90:BK126)</f>
        <v>0</v>
      </c>
    </row>
    <row r="90" s="2" customFormat="1" ht="37.8" customHeight="1">
      <c r="A90" s="39"/>
      <c r="B90" s="165"/>
      <c r="C90" s="166" t="s">
        <v>84</v>
      </c>
      <c r="D90" s="166" t="s">
        <v>150</v>
      </c>
      <c r="E90" s="167" t="s">
        <v>1113</v>
      </c>
      <c r="F90" s="168" t="s">
        <v>1114</v>
      </c>
      <c r="G90" s="169" t="s">
        <v>369</v>
      </c>
      <c r="H90" s="170">
        <v>32</v>
      </c>
      <c r="I90" s="171"/>
      <c r="J90" s="172">
        <f>ROUND(I90*H90,2)</f>
        <v>0</v>
      </c>
      <c r="K90" s="168" t="s">
        <v>154</v>
      </c>
      <c r="L90" s="40"/>
      <c r="M90" s="173" t="s">
        <v>3</v>
      </c>
      <c r="N90" s="174" t="s">
        <v>48</v>
      </c>
      <c r="O90" s="73"/>
      <c r="P90" s="175">
        <f>O90*H90</f>
        <v>0</v>
      </c>
      <c r="Q90" s="175">
        <v>0.073669999999999999</v>
      </c>
      <c r="R90" s="175">
        <f>Q90*H90</f>
        <v>2.35744</v>
      </c>
      <c r="S90" s="175">
        <v>0</v>
      </c>
      <c r="T90" s="17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77" t="s">
        <v>155</v>
      </c>
      <c r="AT90" s="177" t="s">
        <v>150</v>
      </c>
      <c r="AU90" s="177" t="s">
        <v>156</v>
      </c>
      <c r="AY90" s="20" t="s">
        <v>148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20" t="s">
        <v>156</v>
      </c>
      <c r="BK90" s="178">
        <f>ROUND(I90*H90,2)</f>
        <v>0</v>
      </c>
      <c r="BL90" s="20" t="s">
        <v>155</v>
      </c>
      <c r="BM90" s="177" t="s">
        <v>1115</v>
      </c>
    </row>
    <row r="91" s="2" customFormat="1">
      <c r="A91" s="39"/>
      <c r="B91" s="40"/>
      <c r="C91" s="39"/>
      <c r="D91" s="179" t="s">
        <v>158</v>
      </c>
      <c r="E91" s="39"/>
      <c r="F91" s="180" t="s">
        <v>1116</v>
      </c>
      <c r="G91" s="39"/>
      <c r="H91" s="39"/>
      <c r="I91" s="181"/>
      <c r="J91" s="39"/>
      <c r="K91" s="39"/>
      <c r="L91" s="40"/>
      <c r="M91" s="182"/>
      <c r="N91" s="183"/>
      <c r="O91" s="73"/>
      <c r="P91" s="73"/>
      <c r="Q91" s="73"/>
      <c r="R91" s="73"/>
      <c r="S91" s="73"/>
      <c r="T91" s="74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158</v>
      </c>
      <c r="AU91" s="20" t="s">
        <v>156</v>
      </c>
    </row>
    <row r="92" s="2" customFormat="1">
      <c r="A92" s="39"/>
      <c r="B92" s="40"/>
      <c r="C92" s="39"/>
      <c r="D92" s="184" t="s">
        <v>160</v>
      </c>
      <c r="E92" s="39"/>
      <c r="F92" s="185" t="s">
        <v>1117</v>
      </c>
      <c r="G92" s="39"/>
      <c r="H92" s="39"/>
      <c r="I92" s="181"/>
      <c r="J92" s="39"/>
      <c r="K92" s="39"/>
      <c r="L92" s="40"/>
      <c r="M92" s="182"/>
      <c r="N92" s="183"/>
      <c r="O92" s="73"/>
      <c r="P92" s="73"/>
      <c r="Q92" s="73"/>
      <c r="R92" s="73"/>
      <c r="S92" s="73"/>
      <c r="T92" s="74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20" t="s">
        <v>160</v>
      </c>
      <c r="AU92" s="20" t="s">
        <v>156</v>
      </c>
    </row>
    <row r="93" s="13" customFormat="1">
      <c r="A93" s="13"/>
      <c r="B93" s="186"/>
      <c r="C93" s="13"/>
      <c r="D93" s="179" t="s">
        <v>162</v>
      </c>
      <c r="E93" s="187" t="s">
        <v>3</v>
      </c>
      <c r="F93" s="188" t="s">
        <v>1118</v>
      </c>
      <c r="G93" s="13"/>
      <c r="H93" s="187" t="s">
        <v>3</v>
      </c>
      <c r="I93" s="189"/>
      <c r="J93" s="13"/>
      <c r="K93" s="13"/>
      <c r="L93" s="186"/>
      <c r="M93" s="190"/>
      <c r="N93" s="191"/>
      <c r="O93" s="191"/>
      <c r="P93" s="191"/>
      <c r="Q93" s="191"/>
      <c r="R93" s="191"/>
      <c r="S93" s="191"/>
      <c r="T93" s="19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187" t="s">
        <v>162</v>
      </c>
      <c r="AU93" s="187" t="s">
        <v>156</v>
      </c>
      <c r="AV93" s="13" t="s">
        <v>84</v>
      </c>
      <c r="AW93" s="13" t="s">
        <v>37</v>
      </c>
      <c r="AX93" s="13" t="s">
        <v>76</v>
      </c>
      <c r="AY93" s="187" t="s">
        <v>148</v>
      </c>
    </row>
    <row r="94" s="14" customFormat="1">
      <c r="A94" s="14"/>
      <c r="B94" s="193"/>
      <c r="C94" s="14"/>
      <c r="D94" s="179" t="s">
        <v>162</v>
      </c>
      <c r="E94" s="194" t="s">
        <v>3</v>
      </c>
      <c r="F94" s="195" t="s">
        <v>1119</v>
      </c>
      <c r="G94" s="14"/>
      <c r="H94" s="196">
        <v>16</v>
      </c>
      <c r="I94" s="197"/>
      <c r="J94" s="14"/>
      <c r="K94" s="14"/>
      <c r="L94" s="193"/>
      <c r="M94" s="198"/>
      <c r="N94" s="199"/>
      <c r="O94" s="199"/>
      <c r="P94" s="199"/>
      <c r="Q94" s="199"/>
      <c r="R94" s="199"/>
      <c r="S94" s="199"/>
      <c r="T94" s="20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194" t="s">
        <v>162</v>
      </c>
      <c r="AU94" s="194" t="s">
        <v>156</v>
      </c>
      <c r="AV94" s="14" t="s">
        <v>156</v>
      </c>
      <c r="AW94" s="14" t="s">
        <v>37</v>
      </c>
      <c r="AX94" s="14" t="s">
        <v>76</v>
      </c>
      <c r="AY94" s="194" t="s">
        <v>148</v>
      </c>
    </row>
    <row r="95" s="14" customFormat="1">
      <c r="A95" s="14"/>
      <c r="B95" s="193"/>
      <c r="C95" s="14"/>
      <c r="D95" s="179" t="s">
        <v>162</v>
      </c>
      <c r="E95" s="194" t="s">
        <v>3</v>
      </c>
      <c r="F95" s="195" t="s">
        <v>282</v>
      </c>
      <c r="G95" s="14"/>
      <c r="H95" s="196">
        <v>16</v>
      </c>
      <c r="I95" s="197"/>
      <c r="J95" s="14"/>
      <c r="K95" s="14"/>
      <c r="L95" s="193"/>
      <c r="M95" s="198"/>
      <c r="N95" s="199"/>
      <c r="O95" s="199"/>
      <c r="P95" s="199"/>
      <c r="Q95" s="199"/>
      <c r="R95" s="199"/>
      <c r="S95" s="199"/>
      <c r="T95" s="200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194" t="s">
        <v>162</v>
      </c>
      <c r="AU95" s="194" t="s">
        <v>156</v>
      </c>
      <c r="AV95" s="14" t="s">
        <v>156</v>
      </c>
      <c r="AW95" s="14" t="s">
        <v>37</v>
      </c>
      <c r="AX95" s="14" t="s">
        <v>76</v>
      </c>
      <c r="AY95" s="194" t="s">
        <v>148</v>
      </c>
    </row>
    <row r="96" s="15" customFormat="1">
      <c r="A96" s="15"/>
      <c r="B96" s="201"/>
      <c r="C96" s="15"/>
      <c r="D96" s="179" t="s">
        <v>162</v>
      </c>
      <c r="E96" s="202" t="s">
        <v>3</v>
      </c>
      <c r="F96" s="203" t="s">
        <v>182</v>
      </c>
      <c r="G96" s="15"/>
      <c r="H96" s="204">
        <v>32</v>
      </c>
      <c r="I96" s="205"/>
      <c r="J96" s="15"/>
      <c r="K96" s="15"/>
      <c r="L96" s="201"/>
      <c r="M96" s="206"/>
      <c r="N96" s="207"/>
      <c r="O96" s="207"/>
      <c r="P96" s="207"/>
      <c r="Q96" s="207"/>
      <c r="R96" s="207"/>
      <c r="S96" s="207"/>
      <c r="T96" s="208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02" t="s">
        <v>162</v>
      </c>
      <c r="AU96" s="202" t="s">
        <v>156</v>
      </c>
      <c r="AV96" s="15" t="s">
        <v>155</v>
      </c>
      <c r="AW96" s="15" t="s">
        <v>37</v>
      </c>
      <c r="AX96" s="15" t="s">
        <v>84</v>
      </c>
      <c r="AY96" s="202" t="s">
        <v>148</v>
      </c>
    </row>
    <row r="97" s="2" customFormat="1" ht="24.15" customHeight="1">
      <c r="A97" s="39"/>
      <c r="B97" s="165"/>
      <c r="C97" s="166" t="s">
        <v>156</v>
      </c>
      <c r="D97" s="166" t="s">
        <v>150</v>
      </c>
      <c r="E97" s="167" t="s">
        <v>1120</v>
      </c>
      <c r="F97" s="168" t="s">
        <v>1121</v>
      </c>
      <c r="G97" s="169" t="s">
        <v>193</v>
      </c>
      <c r="H97" s="170">
        <v>5.0579999999999998</v>
      </c>
      <c r="I97" s="171"/>
      <c r="J97" s="172">
        <f>ROUND(I97*H97,2)</f>
        <v>0</v>
      </c>
      <c r="K97" s="168" t="s">
        <v>154</v>
      </c>
      <c r="L97" s="40"/>
      <c r="M97" s="173" t="s">
        <v>3</v>
      </c>
      <c r="N97" s="174" t="s">
        <v>48</v>
      </c>
      <c r="O97" s="73"/>
      <c r="P97" s="175">
        <f>O97*H97</f>
        <v>0</v>
      </c>
      <c r="Q97" s="175">
        <v>1.8775</v>
      </c>
      <c r="R97" s="175">
        <f>Q97*H97</f>
        <v>9.4963949999999997</v>
      </c>
      <c r="S97" s="175">
        <v>0</v>
      </c>
      <c r="T97" s="17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177" t="s">
        <v>155</v>
      </c>
      <c r="AT97" s="177" t="s">
        <v>150</v>
      </c>
      <c r="AU97" s="177" t="s">
        <v>156</v>
      </c>
      <c r="AY97" s="20" t="s">
        <v>148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20" t="s">
        <v>156</v>
      </c>
      <c r="BK97" s="178">
        <f>ROUND(I97*H97,2)</f>
        <v>0</v>
      </c>
      <c r="BL97" s="20" t="s">
        <v>155</v>
      </c>
      <c r="BM97" s="177" t="s">
        <v>1122</v>
      </c>
    </row>
    <row r="98" s="2" customFormat="1">
      <c r="A98" s="39"/>
      <c r="B98" s="40"/>
      <c r="C98" s="39"/>
      <c r="D98" s="179" t="s">
        <v>158</v>
      </c>
      <c r="E98" s="39"/>
      <c r="F98" s="180" t="s">
        <v>1123</v>
      </c>
      <c r="G98" s="39"/>
      <c r="H98" s="39"/>
      <c r="I98" s="181"/>
      <c r="J98" s="39"/>
      <c r="K98" s="39"/>
      <c r="L98" s="40"/>
      <c r="M98" s="182"/>
      <c r="N98" s="183"/>
      <c r="O98" s="73"/>
      <c r="P98" s="73"/>
      <c r="Q98" s="73"/>
      <c r="R98" s="73"/>
      <c r="S98" s="73"/>
      <c r="T98" s="74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20" t="s">
        <v>158</v>
      </c>
      <c r="AU98" s="20" t="s">
        <v>156</v>
      </c>
    </row>
    <row r="99" s="2" customFormat="1">
      <c r="A99" s="39"/>
      <c r="B99" s="40"/>
      <c r="C99" s="39"/>
      <c r="D99" s="184" t="s">
        <v>160</v>
      </c>
      <c r="E99" s="39"/>
      <c r="F99" s="185" t="s">
        <v>1124</v>
      </c>
      <c r="G99" s="39"/>
      <c r="H99" s="39"/>
      <c r="I99" s="181"/>
      <c r="J99" s="39"/>
      <c r="K99" s="39"/>
      <c r="L99" s="40"/>
      <c r="M99" s="182"/>
      <c r="N99" s="183"/>
      <c r="O99" s="73"/>
      <c r="P99" s="73"/>
      <c r="Q99" s="73"/>
      <c r="R99" s="73"/>
      <c r="S99" s="73"/>
      <c r="T99" s="74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20" t="s">
        <v>160</v>
      </c>
      <c r="AU99" s="20" t="s">
        <v>156</v>
      </c>
    </row>
    <row r="100" s="13" customFormat="1">
      <c r="A100" s="13"/>
      <c r="B100" s="186"/>
      <c r="C100" s="13"/>
      <c r="D100" s="179" t="s">
        <v>162</v>
      </c>
      <c r="E100" s="187" t="s">
        <v>3</v>
      </c>
      <c r="F100" s="188" t="s">
        <v>1125</v>
      </c>
      <c r="G100" s="13"/>
      <c r="H100" s="187" t="s">
        <v>3</v>
      </c>
      <c r="I100" s="189"/>
      <c r="J100" s="13"/>
      <c r="K100" s="13"/>
      <c r="L100" s="186"/>
      <c r="M100" s="190"/>
      <c r="N100" s="191"/>
      <c r="O100" s="191"/>
      <c r="P100" s="191"/>
      <c r="Q100" s="191"/>
      <c r="R100" s="191"/>
      <c r="S100" s="191"/>
      <c r="T100" s="19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187" t="s">
        <v>162</v>
      </c>
      <c r="AU100" s="187" t="s">
        <v>156</v>
      </c>
      <c r="AV100" s="13" t="s">
        <v>84</v>
      </c>
      <c r="AW100" s="13" t="s">
        <v>37</v>
      </c>
      <c r="AX100" s="13" t="s">
        <v>76</v>
      </c>
      <c r="AY100" s="187" t="s">
        <v>148</v>
      </c>
    </row>
    <row r="101" s="14" customFormat="1">
      <c r="A101" s="14"/>
      <c r="B101" s="193"/>
      <c r="C101" s="14"/>
      <c r="D101" s="179" t="s">
        <v>162</v>
      </c>
      <c r="E101" s="194" t="s">
        <v>3</v>
      </c>
      <c r="F101" s="195" t="s">
        <v>1126</v>
      </c>
      <c r="G101" s="14"/>
      <c r="H101" s="196">
        <v>0.90000000000000002</v>
      </c>
      <c r="I101" s="197"/>
      <c r="J101" s="14"/>
      <c r="K101" s="14"/>
      <c r="L101" s="193"/>
      <c r="M101" s="198"/>
      <c r="N101" s="199"/>
      <c r="O101" s="199"/>
      <c r="P101" s="199"/>
      <c r="Q101" s="199"/>
      <c r="R101" s="199"/>
      <c r="S101" s="199"/>
      <c r="T101" s="20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194" t="s">
        <v>162</v>
      </c>
      <c r="AU101" s="194" t="s">
        <v>156</v>
      </c>
      <c r="AV101" s="14" t="s">
        <v>156</v>
      </c>
      <c r="AW101" s="14" t="s">
        <v>37</v>
      </c>
      <c r="AX101" s="14" t="s">
        <v>76</v>
      </c>
      <c r="AY101" s="194" t="s">
        <v>148</v>
      </c>
    </row>
    <row r="102" s="13" customFormat="1">
      <c r="A102" s="13"/>
      <c r="B102" s="186"/>
      <c r="C102" s="13"/>
      <c r="D102" s="179" t="s">
        <v>162</v>
      </c>
      <c r="E102" s="187" t="s">
        <v>3</v>
      </c>
      <c r="F102" s="188" t="s">
        <v>1127</v>
      </c>
      <c r="G102" s="13"/>
      <c r="H102" s="187" t="s">
        <v>3</v>
      </c>
      <c r="I102" s="189"/>
      <c r="J102" s="13"/>
      <c r="K102" s="13"/>
      <c r="L102" s="186"/>
      <c r="M102" s="190"/>
      <c r="N102" s="191"/>
      <c r="O102" s="191"/>
      <c r="P102" s="191"/>
      <c r="Q102" s="191"/>
      <c r="R102" s="191"/>
      <c r="S102" s="191"/>
      <c r="T102" s="19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187" t="s">
        <v>162</v>
      </c>
      <c r="AU102" s="187" t="s">
        <v>156</v>
      </c>
      <c r="AV102" s="13" t="s">
        <v>84</v>
      </c>
      <c r="AW102" s="13" t="s">
        <v>37</v>
      </c>
      <c r="AX102" s="13" t="s">
        <v>76</v>
      </c>
      <c r="AY102" s="187" t="s">
        <v>148</v>
      </c>
    </row>
    <row r="103" s="14" customFormat="1">
      <c r="A103" s="14"/>
      <c r="B103" s="193"/>
      <c r="C103" s="14"/>
      <c r="D103" s="179" t="s">
        <v>162</v>
      </c>
      <c r="E103" s="194" t="s">
        <v>3</v>
      </c>
      <c r="F103" s="195" t="s">
        <v>1128</v>
      </c>
      <c r="G103" s="14"/>
      <c r="H103" s="196">
        <v>0.75600000000000001</v>
      </c>
      <c r="I103" s="197"/>
      <c r="J103" s="14"/>
      <c r="K103" s="14"/>
      <c r="L103" s="193"/>
      <c r="M103" s="198"/>
      <c r="N103" s="199"/>
      <c r="O103" s="199"/>
      <c r="P103" s="199"/>
      <c r="Q103" s="199"/>
      <c r="R103" s="199"/>
      <c r="S103" s="199"/>
      <c r="T103" s="20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194" t="s">
        <v>162</v>
      </c>
      <c r="AU103" s="194" t="s">
        <v>156</v>
      </c>
      <c r="AV103" s="14" t="s">
        <v>156</v>
      </c>
      <c r="AW103" s="14" t="s">
        <v>37</v>
      </c>
      <c r="AX103" s="14" t="s">
        <v>76</v>
      </c>
      <c r="AY103" s="194" t="s">
        <v>148</v>
      </c>
    </row>
    <row r="104" s="13" customFormat="1">
      <c r="A104" s="13"/>
      <c r="B104" s="186"/>
      <c r="C104" s="13"/>
      <c r="D104" s="179" t="s">
        <v>162</v>
      </c>
      <c r="E104" s="187" t="s">
        <v>3</v>
      </c>
      <c r="F104" s="188" t="s">
        <v>293</v>
      </c>
      <c r="G104" s="13"/>
      <c r="H104" s="187" t="s">
        <v>3</v>
      </c>
      <c r="I104" s="189"/>
      <c r="J104" s="13"/>
      <c r="K104" s="13"/>
      <c r="L104" s="186"/>
      <c r="M104" s="190"/>
      <c r="N104" s="191"/>
      <c r="O104" s="191"/>
      <c r="P104" s="191"/>
      <c r="Q104" s="191"/>
      <c r="R104" s="191"/>
      <c r="S104" s="191"/>
      <c r="T104" s="19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87" t="s">
        <v>162</v>
      </c>
      <c r="AU104" s="187" t="s">
        <v>156</v>
      </c>
      <c r="AV104" s="13" t="s">
        <v>84</v>
      </c>
      <c r="AW104" s="13" t="s">
        <v>37</v>
      </c>
      <c r="AX104" s="13" t="s">
        <v>76</v>
      </c>
      <c r="AY104" s="187" t="s">
        <v>148</v>
      </c>
    </row>
    <row r="105" s="14" customFormat="1">
      <c r="A105" s="14"/>
      <c r="B105" s="193"/>
      <c r="C105" s="14"/>
      <c r="D105" s="179" t="s">
        <v>162</v>
      </c>
      <c r="E105" s="194" t="s">
        <v>3</v>
      </c>
      <c r="F105" s="195" t="s">
        <v>1129</v>
      </c>
      <c r="G105" s="14"/>
      <c r="H105" s="196">
        <v>3.4020000000000001</v>
      </c>
      <c r="I105" s="197"/>
      <c r="J105" s="14"/>
      <c r="K105" s="14"/>
      <c r="L105" s="193"/>
      <c r="M105" s="198"/>
      <c r="N105" s="199"/>
      <c r="O105" s="199"/>
      <c r="P105" s="199"/>
      <c r="Q105" s="199"/>
      <c r="R105" s="199"/>
      <c r="S105" s="199"/>
      <c r="T105" s="20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194" t="s">
        <v>162</v>
      </c>
      <c r="AU105" s="194" t="s">
        <v>156</v>
      </c>
      <c r="AV105" s="14" t="s">
        <v>156</v>
      </c>
      <c r="AW105" s="14" t="s">
        <v>37</v>
      </c>
      <c r="AX105" s="14" t="s">
        <v>76</v>
      </c>
      <c r="AY105" s="194" t="s">
        <v>148</v>
      </c>
    </row>
    <row r="106" s="15" customFormat="1">
      <c r="A106" s="15"/>
      <c r="B106" s="201"/>
      <c r="C106" s="15"/>
      <c r="D106" s="179" t="s">
        <v>162</v>
      </c>
      <c r="E106" s="202" t="s">
        <v>3</v>
      </c>
      <c r="F106" s="203" t="s">
        <v>182</v>
      </c>
      <c r="G106" s="15"/>
      <c r="H106" s="204">
        <v>5.0579999999999998</v>
      </c>
      <c r="I106" s="205"/>
      <c r="J106" s="15"/>
      <c r="K106" s="15"/>
      <c r="L106" s="201"/>
      <c r="M106" s="206"/>
      <c r="N106" s="207"/>
      <c r="O106" s="207"/>
      <c r="P106" s="207"/>
      <c r="Q106" s="207"/>
      <c r="R106" s="207"/>
      <c r="S106" s="207"/>
      <c r="T106" s="208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02" t="s">
        <v>162</v>
      </c>
      <c r="AU106" s="202" t="s">
        <v>156</v>
      </c>
      <c r="AV106" s="15" t="s">
        <v>155</v>
      </c>
      <c r="AW106" s="15" t="s">
        <v>37</v>
      </c>
      <c r="AX106" s="15" t="s">
        <v>84</v>
      </c>
      <c r="AY106" s="202" t="s">
        <v>148</v>
      </c>
    </row>
    <row r="107" s="2" customFormat="1" ht="24.15" customHeight="1">
      <c r="A107" s="39"/>
      <c r="B107" s="165"/>
      <c r="C107" s="166" t="s">
        <v>172</v>
      </c>
      <c r="D107" s="166" t="s">
        <v>150</v>
      </c>
      <c r="E107" s="167" t="s">
        <v>1130</v>
      </c>
      <c r="F107" s="168" t="s">
        <v>1131</v>
      </c>
      <c r="G107" s="169" t="s">
        <v>340</v>
      </c>
      <c r="H107" s="170">
        <v>0.35799999999999998</v>
      </c>
      <c r="I107" s="171"/>
      <c r="J107" s="172">
        <f>ROUND(I107*H107,2)</f>
        <v>0</v>
      </c>
      <c r="K107" s="168" t="s">
        <v>154</v>
      </c>
      <c r="L107" s="40"/>
      <c r="M107" s="173" t="s">
        <v>3</v>
      </c>
      <c r="N107" s="174" t="s">
        <v>48</v>
      </c>
      <c r="O107" s="73"/>
      <c r="P107" s="175">
        <f>O107*H107</f>
        <v>0</v>
      </c>
      <c r="Q107" s="175">
        <v>1.0900000000000001</v>
      </c>
      <c r="R107" s="175">
        <f>Q107*H107</f>
        <v>0.39022000000000001</v>
      </c>
      <c r="S107" s="175">
        <v>0</v>
      </c>
      <c r="T107" s="17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177" t="s">
        <v>155</v>
      </c>
      <c r="AT107" s="177" t="s">
        <v>150</v>
      </c>
      <c r="AU107" s="177" t="s">
        <v>156</v>
      </c>
      <c r="AY107" s="20" t="s">
        <v>148</v>
      </c>
      <c r="BE107" s="178">
        <f>IF(N107="základní",J107,0)</f>
        <v>0</v>
      </c>
      <c r="BF107" s="178">
        <f>IF(N107="snížená",J107,0)</f>
        <v>0</v>
      </c>
      <c r="BG107" s="178">
        <f>IF(N107="zákl. přenesená",J107,0)</f>
        <v>0</v>
      </c>
      <c r="BH107" s="178">
        <f>IF(N107="sníž. přenesená",J107,0)</f>
        <v>0</v>
      </c>
      <c r="BI107" s="178">
        <f>IF(N107="nulová",J107,0)</f>
        <v>0</v>
      </c>
      <c r="BJ107" s="20" t="s">
        <v>156</v>
      </c>
      <c r="BK107" s="178">
        <f>ROUND(I107*H107,2)</f>
        <v>0</v>
      </c>
      <c r="BL107" s="20" t="s">
        <v>155</v>
      </c>
      <c r="BM107" s="177" t="s">
        <v>1132</v>
      </c>
    </row>
    <row r="108" s="2" customFormat="1">
      <c r="A108" s="39"/>
      <c r="B108" s="40"/>
      <c r="C108" s="39"/>
      <c r="D108" s="179" t="s">
        <v>158</v>
      </c>
      <c r="E108" s="39"/>
      <c r="F108" s="180" t="s">
        <v>1133</v>
      </c>
      <c r="G108" s="39"/>
      <c r="H108" s="39"/>
      <c r="I108" s="181"/>
      <c r="J108" s="39"/>
      <c r="K108" s="39"/>
      <c r="L108" s="40"/>
      <c r="M108" s="182"/>
      <c r="N108" s="183"/>
      <c r="O108" s="73"/>
      <c r="P108" s="73"/>
      <c r="Q108" s="73"/>
      <c r="R108" s="73"/>
      <c r="S108" s="73"/>
      <c r="T108" s="74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20" t="s">
        <v>158</v>
      </c>
      <c r="AU108" s="20" t="s">
        <v>156</v>
      </c>
    </row>
    <row r="109" s="2" customFormat="1">
      <c r="A109" s="39"/>
      <c r="B109" s="40"/>
      <c r="C109" s="39"/>
      <c r="D109" s="184" t="s">
        <v>160</v>
      </c>
      <c r="E109" s="39"/>
      <c r="F109" s="185" t="s">
        <v>1134</v>
      </c>
      <c r="G109" s="39"/>
      <c r="H109" s="39"/>
      <c r="I109" s="181"/>
      <c r="J109" s="39"/>
      <c r="K109" s="39"/>
      <c r="L109" s="40"/>
      <c r="M109" s="182"/>
      <c r="N109" s="183"/>
      <c r="O109" s="73"/>
      <c r="P109" s="73"/>
      <c r="Q109" s="73"/>
      <c r="R109" s="73"/>
      <c r="S109" s="73"/>
      <c r="T109" s="74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20" t="s">
        <v>160</v>
      </c>
      <c r="AU109" s="20" t="s">
        <v>156</v>
      </c>
    </row>
    <row r="110" s="13" customFormat="1">
      <c r="A110" s="13"/>
      <c r="B110" s="186"/>
      <c r="C110" s="13"/>
      <c r="D110" s="179" t="s">
        <v>162</v>
      </c>
      <c r="E110" s="187" t="s">
        <v>3</v>
      </c>
      <c r="F110" s="188" t="s">
        <v>1135</v>
      </c>
      <c r="G110" s="13"/>
      <c r="H110" s="187" t="s">
        <v>3</v>
      </c>
      <c r="I110" s="189"/>
      <c r="J110" s="13"/>
      <c r="K110" s="13"/>
      <c r="L110" s="186"/>
      <c r="M110" s="190"/>
      <c r="N110" s="191"/>
      <c r="O110" s="191"/>
      <c r="P110" s="191"/>
      <c r="Q110" s="191"/>
      <c r="R110" s="191"/>
      <c r="S110" s="191"/>
      <c r="T110" s="19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187" t="s">
        <v>162</v>
      </c>
      <c r="AU110" s="187" t="s">
        <v>156</v>
      </c>
      <c r="AV110" s="13" t="s">
        <v>84</v>
      </c>
      <c r="AW110" s="13" t="s">
        <v>37</v>
      </c>
      <c r="AX110" s="13" t="s">
        <v>76</v>
      </c>
      <c r="AY110" s="187" t="s">
        <v>148</v>
      </c>
    </row>
    <row r="111" s="14" customFormat="1">
      <c r="A111" s="14"/>
      <c r="B111" s="193"/>
      <c r="C111" s="14"/>
      <c r="D111" s="179" t="s">
        <v>162</v>
      </c>
      <c r="E111" s="194" t="s">
        <v>3</v>
      </c>
      <c r="F111" s="195" t="s">
        <v>1136</v>
      </c>
      <c r="G111" s="14"/>
      <c r="H111" s="196">
        <v>0.121</v>
      </c>
      <c r="I111" s="197"/>
      <c r="J111" s="14"/>
      <c r="K111" s="14"/>
      <c r="L111" s="193"/>
      <c r="M111" s="198"/>
      <c r="N111" s="199"/>
      <c r="O111" s="199"/>
      <c r="P111" s="199"/>
      <c r="Q111" s="199"/>
      <c r="R111" s="199"/>
      <c r="S111" s="199"/>
      <c r="T111" s="20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194" t="s">
        <v>162</v>
      </c>
      <c r="AU111" s="194" t="s">
        <v>156</v>
      </c>
      <c r="AV111" s="14" t="s">
        <v>156</v>
      </c>
      <c r="AW111" s="14" t="s">
        <v>37</v>
      </c>
      <c r="AX111" s="14" t="s">
        <v>76</v>
      </c>
      <c r="AY111" s="194" t="s">
        <v>148</v>
      </c>
    </row>
    <row r="112" s="13" customFormat="1">
      <c r="A112" s="13"/>
      <c r="B112" s="186"/>
      <c r="C112" s="13"/>
      <c r="D112" s="179" t="s">
        <v>162</v>
      </c>
      <c r="E112" s="187" t="s">
        <v>3</v>
      </c>
      <c r="F112" s="188" t="s">
        <v>1137</v>
      </c>
      <c r="G112" s="13"/>
      <c r="H112" s="187" t="s">
        <v>3</v>
      </c>
      <c r="I112" s="189"/>
      <c r="J112" s="13"/>
      <c r="K112" s="13"/>
      <c r="L112" s="186"/>
      <c r="M112" s="190"/>
      <c r="N112" s="191"/>
      <c r="O112" s="191"/>
      <c r="P112" s="191"/>
      <c r="Q112" s="191"/>
      <c r="R112" s="191"/>
      <c r="S112" s="191"/>
      <c r="T112" s="19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87" t="s">
        <v>162</v>
      </c>
      <c r="AU112" s="187" t="s">
        <v>156</v>
      </c>
      <c r="AV112" s="13" t="s">
        <v>84</v>
      </c>
      <c r="AW112" s="13" t="s">
        <v>37</v>
      </c>
      <c r="AX112" s="13" t="s">
        <v>76</v>
      </c>
      <c r="AY112" s="187" t="s">
        <v>148</v>
      </c>
    </row>
    <row r="113" s="14" customFormat="1">
      <c r="A113" s="14"/>
      <c r="B113" s="193"/>
      <c r="C113" s="14"/>
      <c r="D113" s="179" t="s">
        <v>162</v>
      </c>
      <c r="E113" s="194" t="s">
        <v>3</v>
      </c>
      <c r="F113" s="195" t="s">
        <v>1138</v>
      </c>
      <c r="G113" s="14"/>
      <c r="H113" s="196">
        <v>0.107</v>
      </c>
      <c r="I113" s="197"/>
      <c r="J113" s="14"/>
      <c r="K113" s="14"/>
      <c r="L113" s="193"/>
      <c r="M113" s="198"/>
      <c r="N113" s="199"/>
      <c r="O113" s="199"/>
      <c r="P113" s="199"/>
      <c r="Q113" s="199"/>
      <c r="R113" s="199"/>
      <c r="S113" s="199"/>
      <c r="T113" s="20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194" t="s">
        <v>162</v>
      </c>
      <c r="AU113" s="194" t="s">
        <v>156</v>
      </c>
      <c r="AV113" s="14" t="s">
        <v>156</v>
      </c>
      <c r="AW113" s="14" t="s">
        <v>37</v>
      </c>
      <c r="AX113" s="14" t="s">
        <v>76</v>
      </c>
      <c r="AY113" s="194" t="s">
        <v>148</v>
      </c>
    </row>
    <row r="114" s="13" customFormat="1">
      <c r="A114" s="13"/>
      <c r="B114" s="186"/>
      <c r="C114" s="13"/>
      <c r="D114" s="179" t="s">
        <v>162</v>
      </c>
      <c r="E114" s="187" t="s">
        <v>3</v>
      </c>
      <c r="F114" s="188" t="s">
        <v>293</v>
      </c>
      <c r="G114" s="13"/>
      <c r="H114" s="187" t="s">
        <v>3</v>
      </c>
      <c r="I114" s="189"/>
      <c r="J114" s="13"/>
      <c r="K114" s="13"/>
      <c r="L114" s="186"/>
      <c r="M114" s="190"/>
      <c r="N114" s="191"/>
      <c r="O114" s="191"/>
      <c r="P114" s="191"/>
      <c r="Q114" s="191"/>
      <c r="R114" s="191"/>
      <c r="S114" s="191"/>
      <c r="T114" s="19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87" t="s">
        <v>162</v>
      </c>
      <c r="AU114" s="187" t="s">
        <v>156</v>
      </c>
      <c r="AV114" s="13" t="s">
        <v>84</v>
      </c>
      <c r="AW114" s="13" t="s">
        <v>37</v>
      </c>
      <c r="AX114" s="13" t="s">
        <v>76</v>
      </c>
      <c r="AY114" s="187" t="s">
        <v>148</v>
      </c>
    </row>
    <row r="115" s="14" customFormat="1">
      <c r="A115" s="14"/>
      <c r="B115" s="193"/>
      <c r="C115" s="14"/>
      <c r="D115" s="179" t="s">
        <v>162</v>
      </c>
      <c r="E115" s="194" t="s">
        <v>3</v>
      </c>
      <c r="F115" s="195" t="s">
        <v>1139</v>
      </c>
      <c r="G115" s="14"/>
      <c r="H115" s="196">
        <v>0.13</v>
      </c>
      <c r="I115" s="197"/>
      <c r="J115" s="14"/>
      <c r="K115" s="14"/>
      <c r="L115" s="193"/>
      <c r="M115" s="198"/>
      <c r="N115" s="199"/>
      <c r="O115" s="199"/>
      <c r="P115" s="199"/>
      <c r="Q115" s="199"/>
      <c r="R115" s="199"/>
      <c r="S115" s="199"/>
      <c r="T115" s="20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194" t="s">
        <v>162</v>
      </c>
      <c r="AU115" s="194" t="s">
        <v>156</v>
      </c>
      <c r="AV115" s="14" t="s">
        <v>156</v>
      </c>
      <c r="AW115" s="14" t="s">
        <v>37</v>
      </c>
      <c r="AX115" s="14" t="s">
        <v>76</v>
      </c>
      <c r="AY115" s="194" t="s">
        <v>148</v>
      </c>
    </row>
    <row r="116" s="15" customFormat="1">
      <c r="A116" s="15"/>
      <c r="B116" s="201"/>
      <c r="C116" s="15"/>
      <c r="D116" s="179" t="s">
        <v>162</v>
      </c>
      <c r="E116" s="202" t="s">
        <v>3</v>
      </c>
      <c r="F116" s="203" t="s">
        <v>182</v>
      </c>
      <c r="G116" s="15"/>
      <c r="H116" s="204">
        <v>0.35799999999999998</v>
      </c>
      <c r="I116" s="205"/>
      <c r="J116" s="15"/>
      <c r="K116" s="15"/>
      <c r="L116" s="201"/>
      <c r="M116" s="206"/>
      <c r="N116" s="207"/>
      <c r="O116" s="207"/>
      <c r="P116" s="207"/>
      <c r="Q116" s="207"/>
      <c r="R116" s="207"/>
      <c r="S116" s="207"/>
      <c r="T116" s="208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02" t="s">
        <v>162</v>
      </c>
      <c r="AU116" s="202" t="s">
        <v>156</v>
      </c>
      <c r="AV116" s="15" t="s">
        <v>155</v>
      </c>
      <c r="AW116" s="15" t="s">
        <v>37</v>
      </c>
      <c r="AX116" s="15" t="s">
        <v>84</v>
      </c>
      <c r="AY116" s="202" t="s">
        <v>148</v>
      </c>
    </row>
    <row r="117" s="2" customFormat="1" ht="24.15" customHeight="1">
      <c r="A117" s="39"/>
      <c r="B117" s="165"/>
      <c r="C117" s="166" t="s">
        <v>155</v>
      </c>
      <c r="D117" s="166" t="s">
        <v>150</v>
      </c>
      <c r="E117" s="167" t="s">
        <v>1140</v>
      </c>
      <c r="F117" s="168" t="s">
        <v>1141</v>
      </c>
      <c r="G117" s="169" t="s">
        <v>153</v>
      </c>
      <c r="H117" s="170">
        <v>13.5</v>
      </c>
      <c r="I117" s="171"/>
      <c r="J117" s="172">
        <f>ROUND(I117*H117,2)</f>
        <v>0</v>
      </c>
      <c r="K117" s="168" t="s">
        <v>154</v>
      </c>
      <c r="L117" s="40"/>
      <c r="M117" s="173" t="s">
        <v>3</v>
      </c>
      <c r="N117" s="174" t="s">
        <v>48</v>
      </c>
      <c r="O117" s="73"/>
      <c r="P117" s="175">
        <f>O117*H117</f>
        <v>0</v>
      </c>
      <c r="Q117" s="175">
        <v>0.17818000000000001</v>
      </c>
      <c r="R117" s="175">
        <f>Q117*H117</f>
        <v>2.40543</v>
      </c>
      <c r="S117" s="175">
        <v>0</v>
      </c>
      <c r="T117" s="17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177" t="s">
        <v>155</v>
      </c>
      <c r="AT117" s="177" t="s">
        <v>150</v>
      </c>
      <c r="AU117" s="177" t="s">
        <v>156</v>
      </c>
      <c r="AY117" s="20" t="s">
        <v>148</v>
      </c>
      <c r="BE117" s="178">
        <f>IF(N117="základní",J117,0)</f>
        <v>0</v>
      </c>
      <c r="BF117" s="178">
        <f>IF(N117="snížená",J117,0)</f>
        <v>0</v>
      </c>
      <c r="BG117" s="178">
        <f>IF(N117="zákl. přenesená",J117,0)</f>
        <v>0</v>
      </c>
      <c r="BH117" s="178">
        <f>IF(N117="sníž. přenesená",J117,0)</f>
        <v>0</v>
      </c>
      <c r="BI117" s="178">
        <f>IF(N117="nulová",J117,0)</f>
        <v>0</v>
      </c>
      <c r="BJ117" s="20" t="s">
        <v>156</v>
      </c>
      <c r="BK117" s="178">
        <f>ROUND(I117*H117,2)</f>
        <v>0</v>
      </c>
      <c r="BL117" s="20" t="s">
        <v>155</v>
      </c>
      <c r="BM117" s="177" t="s">
        <v>1142</v>
      </c>
    </row>
    <row r="118" s="2" customFormat="1">
      <c r="A118" s="39"/>
      <c r="B118" s="40"/>
      <c r="C118" s="39"/>
      <c r="D118" s="179" t="s">
        <v>158</v>
      </c>
      <c r="E118" s="39"/>
      <c r="F118" s="180" t="s">
        <v>1143</v>
      </c>
      <c r="G118" s="39"/>
      <c r="H118" s="39"/>
      <c r="I118" s="181"/>
      <c r="J118" s="39"/>
      <c r="K118" s="39"/>
      <c r="L118" s="40"/>
      <c r="M118" s="182"/>
      <c r="N118" s="183"/>
      <c r="O118" s="73"/>
      <c r="P118" s="73"/>
      <c r="Q118" s="73"/>
      <c r="R118" s="73"/>
      <c r="S118" s="73"/>
      <c r="T118" s="74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20" t="s">
        <v>158</v>
      </c>
      <c r="AU118" s="20" t="s">
        <v>156</v>
      </c>
    </row>
    <row r="119" s="2" customFormat="1">
      <c r="A119" s="39"/>
      <c r="B119" s="40"/>
      <c r="C119" s="39"/>
      <c r="D119" s="184" t="s">
        <v>160</v>
      </c>
      <c r="E119" s="39"/>
      <c r="F119" s="185" t="s">
        <v>1144</v>
      </c>
      <c r="G119" s="39"/>
      <c r="H119" s="39"/>
      <c r="I119" s="181"/>
      <c r="J119" s="39"/>
      <c r="K119" s="39"/>
      <c r="L119" s="40"/>
      <c r="M119" s="182"/>
      <c r="N119" s="183"/>
      <c r="O119" s="73"/>
      <c r="P119" s="73"/>
      <c r="Q119" s="73"/>
      <c r="R119" s="73"/>
      <c r="S119" s="73"/>
      <c r="T119" s="74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20" t="s">
        <v>160</v>
      </c>
      <c r="AU119" s="20" t="s">
        <v>156</v>
      </c>
    </row>
    <row r="120" s="13" customFormat="1">
      <c r="A120" s="13"/>
      <c r="B120" s="186"/>
      <c r="C120" s="13"/>
      <c r="D120" s="179" t="s">
        <v>162</v>
      </c>
      <c r="E120" s="187" t="s">
        <v>3</v>
      </c>
      <c r="F120" s="188" t="s">
        <v>1135</v>
      </c>
      <c r="G120" s="13"/>
      <c r="H120" s="187" t="s">
        <v>3</v>
      </c>
      <c r="I120" s="189"/>
      <c r="J120" s="13"/>
      <c r="K120" s="13"/>
      <c r="L120" s="186"/>
      <c r="M120" s="190"/>
      <c r="N120" s="191"/>
      <c r="O120" s="191"/>
      <c r="P120" s="191"/>
      <c r="Q120" s="191"/>
      <c r="R120" s="191"/>
      <c r="S120" s="191"/>
      <c r="T120" s="19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87" t="s">
        <v>162</v>
      </c>
      <c r="AU120" s="187" t="s">
        <v>156</v>
      </c>
      <c r="AV120" s="13" t="s">
        <v>84</v>
      </c>
      <c r="AW120" s="13" t="s">
        <v>37</v>
      </c>
      <c r="AX120" s="13" t="s">
        <v>76</v>
      </c>
      <c r="AY120" s="187" t="s">
        <v>148</v>
      </c>
    </row>
    <row r="121" s="14" customFormat="1">
      <c r="A121" s="14"/>
      <c r="B121" s="193"/>
      <c r="C121" s="14"/>
      <c r="D121" s="179" t="s">
        <v>162</v>
      </c>
      <c r="E121" s="194" t="s">
        <v>3</v>
      </c>
      <c r="F121" s="195" t="s">
        <v>1145</v>
      </c>
      <c r="G121" s="14"/>
      <c r="H121" s="196">
        <v>5.0999999999999996</v>
      </c>
      <c r="I121" s="197"/>
      <c r="J121" s="14"/>
      <c r="K121" s="14"/>
      <c r="L121" s="193"/>
      <c r="M121" s="198"/>
      <c r="N121" s="199"/>
      <c r="O121" s="199"/>
      <c r="P121" s="199"/>
      <c r="Q121" s="199"/>
      <c r="R121" s="199"/>
      <c r="S121" s="199"/>
      <c r="T121" s="20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194" t="s">
        <v>162</v>
      </c>
      <c r="AU121" s="194" t="s">
        <v>156</v>
      </c>
      <c r="AV121" s="14" t="s">
        <v>156</v>
      </c>
      <c r="AW121" s="14" t="s">
        <v>37</v>
      </c>
      <c r="AX121" s="14" t="s">
        <v>76</v>
      </c>
      <c r="AY121" s="194" t="s">
        <v>148</v>
      </c>
    </row>
    <row r="122" s="13" customFormat="1">
      <c r="A122" s="13"/>
      <c r="B122" s="186"/>
      <c r="C122" s="13"/>
      <c r="D122" s="179" t="s">
        <v>162</v>
      </c>
      <c r="E122" s="187" t="s">
        <v>3</v>
      </c>
      <c r="F122" s="188" t="s">
        <v>1137</v>
      </c>
      <c r="G122" s="13"/>
      <c r="H122" s="187" t="s">
        <v>3</v>
      </c>
      <c r="I122" s="189"/>
      <c r="J122" s="13"/>
      <c r="K122" s="13"/>
      <c r="L122" s="186"/>
      <c r="M122" s="190"/>
      <c r="N122" s="191"/>
      <c r="O122" s="191"/>
      <c r="P122" s="191"/>
      <c r="Q122" s="191"/>
      <c r="R122" s="191"/>
      <c r="S122" s="191"/>
      <c r="T122" s="19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87" t="s">
        <v>162</v>
      </c>
      <c r="AU122" s="187" t="s">
        <v>156</v>
      </c>
      <c r="AV122" s="13" t="s">
        <v>84</v>
      </c>
      <c r="AW122" s="13" t="s">
        <v>37</v>
      </c>
      <c r="AX122" s="13" t="s">
        <v>76</v>
      </c>
      <c r="AY122" s="187" t="s">
        <v>148</v>
      </c>
    </row>
    <row r="123" s="14" customFormat="1">
      <c r="A123" s="14"/>
      <c r="B123" s="193"/>
      <c r="C123" s="14"/>
      <c r="D123" s="179" t="s">
        <v>162</v>
      </c>
      <c r="E123" s="194" t="s">
        <v>3</v>
      </c>
      <c r="F123" s="195" t="s">
        <v>1146</v>
      </c>
      <c r="G123" s="14"/>
      <c r="H123" s="196">
        <v>4.5</v>
      </c>
      <c r="I123" s="197"/>
      <c r="J123" s="14"/>
      <c r="K123" s="14"/>
      <c r="L123" s="193"/>
      <c r="M123" s="198"/>
      <c r="N123" s="199"/>
      <c r="O123" s="199"/>
      <c r="P123" s="199"/>
      <c r="Q123" s="199"/>
      <c r="R123" s="199"/>
      <c r="S123" s="199"/>
      <c r="T123" s="20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194" t="s">
        <v>162</v>
      </c>
      <c r="AU123" s="194" t="s">
        <v>156</v>
      </c>
      <c r="AV123" s="14" t="s">
        <v>156</v>
      </c>
      <c r="AW123" s="14" t="s">
        <v>37</v>
      </c>
      <c r="AX123" s="14" t="s">
        <v>76</v>
      </c>
      <c r="AY123" s="194" t="s">
        <v>148</v>
      </c>
    </row>
    <row r="124" s="13" customFormat="1">
      <c r="A124" s="13"/>
      <c r="B124" s="186"/>
      <c r="C124" s="13"/>
      <c r="D124" s="179" t="s">
        <v>162</v>
      </c>
      <c r="E124" s="187" t="s">
        <v>3</v>
      </c>
      <c r="F124" s="188" t="s">
        <v>293</v>
      </c>
      <c r="G124" s="13"/>
      <c r="H124" s="187" t="s">
        <v>3</v>
      </c>
      <c r="I124" s="189"/>
      <c r="J124" s="13"/>
      <c r="K124" s="13"/>
      <c r="L124" s="186"/>
      <c r="M124" s="190"/>
      <c r="N124" s="191"/>
      <c r="O124" s="191"/>
      <c r="P124" s="191"/>
      <c r="Q124" s="191"/>
      <c r="R124" s="191"/>
      <c r="S124" s="191"/>
      <c r="T124" s="19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87" t="s">
        <v>162</v>
      </c>
      <c r="AU124" s="187" t="s">
        <v>156</v>
      </c>
      <c r="AV124" s="13" t="s">
        <v>84</v>
      </c>
      <c r="AW124" s="13" t="s">
        <v>37</v>
      </c>
      <c r="AX124" s="13" t="s">
        <v>76</v>
      </c>
      <c r="AY124" s="187" t="s">
        <v>148</v>
      </c>
    </row>
    <row r="125" s="14" customFormat="1">
      <c r="A125" s="14"/>
      <c r="B125" s="193"/>
      <c r="C125" s="14"/>
      <c r="D125" s="179" t="s">
        <v>162</v>
      </c>
      <c r="E125" s="194" t="s">
        <v>3</v>
      </c>
      <c r="F125" s="195" t="s">
        <v>1147</v>
      </c>
      <c r="G125" s="14"/>
      <c r="H125" s="196">
        <v>3.8999999999999999</v>
      </c>
      <c r="I125" s="197"/>
      <c r="J125" s="14"/>
      <c r="K125" s="14"/>
      <c r="L125" s="193"/>
      <c r="M125" s="198"/>
      <c r="N125" s="199"/>
      <c r="O125" s="199"/>
      <c r="P125" s="199"/>
      <c r="Q125" s="199"/>
      <c r="R125" s="199"/>
      <c r="S125" s="199"/>
      <c r="T125" s="20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194" t="s">
        <v>162</v>
      </c>
      <c r="AU125" s="194" t="s">
        <v>156</v>
      </c>
      <c r="AV125" s="14" t="s">
        <v>156</v>
      </c>
      <c r="AW125" s="14" t="s">
        <v>37</v>
      </c>
      <c r="AX125" s="14" t="s">
        <v>76</v>
      </c>
      <c r="AY125" s="194" t="s">
        <v>148</v>
      </c>
    </row>
    <row r="126" s="15" customFormat="1">
      <c r="A126" s="15"/>
      <c r="B126" s="201"/>
      <c r="C126" s="15"/>
      <c r="D126" s="179" t="s">
        <v>162</v>
      </c>
      <c r="E126" s="202" t="s">
        <v>3</v>
      </c>
      <c r="F126" s="203" t="s">
        <v>182</v>
      </c>
      <c r="G126" s="15"/>
      <c r="H126" s="204">
        <v>13.5</v>
      </c>
      <c r="I126" s="205"/>
      <c r="J126" s="15"/>
      <c r="K126" s="15"/>
      <c r="L126" s="201"/>
      <c r="M126" s="206"/>
      <c r="N126" s="207"/>
      <c r="O126" s="207"/>
      <c r="P126" s="207"/>
      <c r="Q126" s="207"/>
      <c r="R126" s="207"/>
      <c r="S126" s="207"/>
      <c r="T126" s="208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02" t="s">
        <v>162</v>
      </c>
      <c r="AU126" s="202" t="s">
        <v>156</v>
      </c>
      <c r="AV126" s="15" t="s">
        <v>155</v>
      </c>
      <c r="AW126" s="15" t="s">
        <v>37</v>
      </c>
      <c r="AX126" s="15" t="s">
        <v>84</v>
      </c>
      <c r="AY126" s="202" t="s">
        <v>148</v>
      </c>
    </row>
    <row r="127" s="12" customFormat="1" ht="22.8" customHeight="1">
      <c r="A127" s="12"/>
      <c r="B127" s="152"/>
      <c r="C127" s="12"/>
      <c r="D127" s="153" t="s">
        <v>75</v>
      </c>
      <c r="E127" s="163" t="s">
        <v>199</v>
      </c>
      <c r="F127" s="163" t="s">
        <v>700</v>
      </c>
      <c r="G127" s="12"/>
      <c r="H127" s="12"/>
      <c r="I127" s="155"/>
      <c r="J127" s="164">
        <f>BK127</f>
        <v>0</v>
      </c>
      <c r="K127" s="12"/>
      <c r="L127" s="152"/>
      <c r="M127" s="157"/>
      <c r="N127" s="158"/>
      <c r="O127" s="158"/>
      <c r="P127" s="159">
        <f>SUM(P128:P143)</f>
        <v>0</v>
      </c>
      <c r="Q127" s="158"/>
      <c r="R127" s="159">
        <f>SUM(R128:R143)</f>
        <v>5.2557280000000013</v>
      </c>
      <c r="S127" s="158"/>
      <c r="T127" s="160">
        <f>SUM(T128:T143)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3" t="s">
        <v>84</v>
      </c>
      <c r="AT127" s="161" t="s">
        <v>75</v>
      </c>
      <c r="AU127" s="161" t="s">
        <v>84</v>
      </c>
      <c r="AY127" s="153" t="s">
        <v>148</v>
      </c>
      <c r="BK127" s="162">
        <f>SUM(BK128:BK143)</f>
        <v>0</v>
      </c>
    </row>
    <row r="128" s="2" customFormat="1" ht="24.15" customHeight="1">
      <c r="A128" s="39"/>
      <c r="B128" s="165"/>
      <c r="C128" s="166" t="s">
        <v>190</v>
      </c>
      <c r="D128" s="166" t="s">
        <v>150</v>
      </c>
      <c r="E128" s="167" t="s">
        <v>1148</v>
      </c>
      <c r="F128" s="168" t="s">
        <v>1149</v>
      </c>
      <c r="G128" s="169" t="s">
        <v>153</v>
      </c>
      <c r="H128" s="170">
        <v>136.30000000000001</v>
      </c>
      <c r="I128" s="171"/>
      <c r="J128" s="172">
        <f>ROUND(I128*H128,2)</f>
        <v>0</v>
      </c>
      <c r="K128" s="168" t="s">
        <v>154</v>
      </c>
      <c r="L128" s="40"/>
      <c r="M128" s="173" t="s">
        <v>3</v>
      </c>
      <c r="N128" s="174" t="s">
        <v>48</v>
      </c>
      <c r="O128" s="73"/>
      <c r="P128" s="175">
        <f>O128*H128</f>
        <v>0</v>
      </c>
      <c r="Q128" s="175">
        <v>0.018380000000000001</v>
      </c>
      <c r="R128" s="175">
        <f>Q128*H128</f>
        <v>2.5051940000000004</v>
      </c>
      <c r="S128" s="175">
        <v>0</v>
      </c>
      <c r="T128" s="17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177" t="s">
        <v>155</v>
      </c>
      <c r="AT128" s="177" t="s">
        <v>150</v>
      </c>
      <c r="AU128" s="177" t="s">
        <v>156</v>
      </c>
      <c r="AY128" s="20" t="s">
        <v>148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20" t="s">
        <v>156</v>
      </c>
      <c r="BK128" s="178">
        <f>ROUND(I128*H128,2)</f>
        <v>0</v>
      </c>
      <c r="BL128" s="20" t="s">
        <v>155</v>
      </c>
      <c r="BM128" s="177" t="s">
        <v>1150</v>
      </c>
    </row>
    <row r="129" s="2" customFormat="1">
      <c r="A129" s="39"/>
      <c r="B129" s="40"/>
      <c r="C129" s="39"/>
      <c r="D129" s="179" t="s">
        <v>158</v>
      </c>
      <c r="E129" s="39"/>
      <c r="F129" s="180" t="s">
        <v>1151</v>
      </c>
      <c r="G129" s="39"/>
      <c r="H129" s="39"/>
      <c r="I129" s="181"/>
      <c r="J129" s="39"/>
      <c r="K129" s="39"/>
      <c r="L129" s="40"/>
      <c r="M129" s="182"/>
      <c r="N129" s="183"/>
      <c r="O129" s="73"/>
      <c r="P129" s="73"/>
      <c r="Q129" s="73"/>
      <c r="R129" s="73"/>
      <c r="S129" s="73"/>
      <c r="T129" s="74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20" t="s">
        <v>158</v>
      </c>
      <c r="AU129" s="20" t="s">
        <v>156</v>
      </c>
    </row>
    <row r="130" s="2" customFormat="1">
      <c r="A130" s="39"/>
      <c r="B130" s="40"/>
      <c r="C130" s="39"/>
      <c r="D130" s="184" t="s">
        <v>160</v>
      </c>
      <c r="E130" s="39"/>
      <c r="F130" s="185" t="s">
        <v>1152</v>
      </c>
      <c r="G130" s="39"/>
      <c r="H130" s="39"/>
      <c r="I130" s="181"/>
      <c r="J130" s="39"/>
      <c r="K130" s="39"/>
      <c r="L130" s="40"/>
      <c r="M130" s="182"/>
      <c r="N130" s="183"/>
      <c r="O130" s="73"/>
      <c r="P130" s="73"/>
      <c r="Q130" s="73"/>
      <c r="R130" s="73"/>
      <c r="S130" s="73"/>
      <c r="T130" s="74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20" t="s">
        <v>160</v>
      </c>
      <c r="AU130" s="20" t="s">
        <v>156</v>
      </c>
    </row>
    <row r="131" s="13" customFormat="1">
      <c r="A131" s="13"/>
      <c r="B131" s="186"/>
      <c r="C131" s="13"/>
      <c r="D131" s="179" t="s">
        <v>162</v>
      </c>
      <c r="E131" s="187" t="s">
        <v>3</v>
      </c>
      <c r="F131" s="188" t="s">
        <v>1153</v>
      </c>
      <c r="G131" s="13"/>
      <c r="H131" s="187" t="s">
        <v>3</v>
      </c>
      <c r="I131" s="189"/>
      <c r="J131" s="13"/>
      <c r="K131" s="13"/>
      <c r="L131" s="186"/>
      <c r="M131" s="190"/>
      <c r="N131" s="191"/>
      <c r="O131" s="191"/>
      <c r="P131" s="191"/>
      <c r="Q131" s="191"/>
      <c r="R131" s="191"/>
      <c r="S131" s="191"/>
      <c r="T131" s="19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7" t="s">
        <v>162</v>
      </c>
      <c r="AU131" s="187" t="s">
        <v>156</v>
      </c>
      <c r="AV131" s="13" t="s">
        <v>84</v>
      </c>
      <c r="AW131" s="13" t="s">
        <v>37</v>
      </c>
      <c r="AX131" s="13" t="s">
        <v>76</v>
      </c>
      <c r="AY131" s="187" t="s">
        <v>148</v>
      </c>
    </row>
    <row r="132" s="14" customFormat="1">
      <c r="A132" s="14"/>
      <c r="B132" s="193"/>
      <c r="C132" s="14"/>
      <c r="D132" s="179" t="s">
        <v>162</v>
      </c>
      <c r="E132" s="194" t="s">
        <v>3</v>
      </c>
      <c r="F132" s="195" t="s">
        <v>1154</v>
      </c>
      <c r="G132" s="14"/>
      <c r="H132" s="196">
        <v>133</v>
      </c>
      <c r="I132" s="197"/>
      <c r="J132" s="14"/>
      <c r="K132" s="14"/>
      <c r="L132" s="193"/>
      <c r="M132" s="198"/>
      <c r="N132" s="199"/>
      <c r="O132" s="199"/>
      <c r="P132" s="199"/>
      <c r="Q132" s="199"/>
      <c r="R132" s="199"/>
      <c r="S132" s="199"/>
      <c r="T132" s="20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4" t="s">
        <v>162</v>
      </c>
      <c r="AU132" s="194" t="s">
        <v>156</v>
      </c>
      <c r="AV132" s="14" t="s">
        <v>156</v>
      </c>
      <c r="AW132" s="14" t="s">
        <v>37</v>
      </c>
      <c r="AX132" s="14" t="s">
        <v>76</v>
      </c>
      <c r="AY132" s="194" t="s">
        <v>148</v>
      </c>
    </row>
    <row r="133" s="13" customFormat="1">
      <c r="A133" s="13"/>
      <c r="B133" s="186"/>
      <c r="C133" s="13"/>
      <c r="D133" s="179" t="s">
        <v>162</v>
      </c>
      <c r="E133" s="187" t="s">
        <v>3</v>
      </c>
      <c r="F133" s="188" t="s">
        <v>1155</v>
      </c>
      <c r="G133" s="13"/>
      <c r="H133" s="187" t="s">
        <v>3</v>
      </c>
      <c r="I133" s="189"/>
      <c r="J133" s="13"/>
      <c r="K133" s="13"/>
      <c r="L133" s="186"/>
      <c r="M133" s="190"/>
      <c r="N133" s="191"/>
      <c r="O133" s="191"/>
      <c r="P133" s="191"/>
      <c r="Q133" s="191"/>
      <c r="R133" s="191"/>
      <c r="S133" s="191"/>
      <c r="T133" s="19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7" t="s">
        <v>162</v>
      </c>
      <c r="AU133" s="187" t="s">
        <v>156</v>
      </c>
      <c r="AV133" s="13" t="s">
        <v>84</v>
      </c>
      <c r="AW133" s="13" t="s">
        <v>37</v>
      </c>
      <c r="AX133" s="13" t="s">
        <v>76</v>
      </c>
      <c r="AY133" s="187" t="s">
        <v>148</v>
      </c>
    </row>
    <row r="134" s="14" customFormat="1">
      <c r="A134" s="14"/>
      <c r="B134" s="193"/>
      <c r="C134" s="14"/>
      <c r="D134" s="179" t="s">
        <v>162</v>
      </c>
      <c r="E134" s="194" t="s">
        <v>3</v>
      </c>
      <c r="F134" s="195" t="s">
        <v>1156</v>
      </c>
      <c r="G134" s="14"/>
      <c r="H134" s="196">
        <v>3.2999999999999998</v>
      </c>
      <c r="I134" s="197"/>
      <c r="J134" s="14"/>
      <c r="K134" s="14"/>
      <c r="L134" s="193"/>
      <c r="M134" s="198"/>
      <c r="N134" s="199"/>
      <c r="O134" s="199"/>
      <c r="P134" s="199"/>
      <c r="Q134" s="199"/>
      <c r="R134" s="199"/>
      <c r="S134" s="199"/>
      <c r="T134" s="20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4" t="s">
        <v>162</v>
      </c>
      <c r="AU134" s="194" t="s">
        <v>156</v>
      </c>
      <c r="AV134" s="14" t="s">
        <v>156</v>
      </c>
      <c r="AW134" s="14" t="s">
        <v>37</v>
      </c>
      <c r="AX134" s="14" t="s">
        <v>76</v>
      </c>
      <c r="AY134" s="194" t="s">
        <v>148</v>
      </c>
    </row>
    <row r="135" s="15" customFormat="1">
      <c r="A135" s="15"/>
      <c r="B135" s="201"/>
      <c r="C135" s="15"/>
      <c r="D135" s="179" t="s">
        <v>162</v>
      </c>
      <c r="E135" s="202" t="s">
        <v>3</v>
      </c>
      <c r="F135" s="203" t="s">
        <v>182</v>
      </c>
      <c r="G135" s="15"/>
      <c r="H135" s="204">
        <v>136.30000000000001</v>
      </c>
      <c r="I135" s="205"/>
      <c r="J135" s="15"/>
      <c r="K135" s="15"/>
      <c r="L135" s="201"/>
      <c r="M135" s="206"/>
      <c r="N135" s="207"/>
      <c r="O135" s="207"/>
      <c r="P135" s="207"/>
      <c r="Q135" s="207"/>
      <c r="R135" s="207"/>
      <c r="S135" s="207"/>
      <c r="T135" s="208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02" t="s">
        <v>162</v>
      </c>
      <c r="AU135" s="202" t="s">
        <v>156</v>
      </c>
      <c r="AV135" s="15" t="s">
        <v>155</v>
      </c>
      <c r="AW135" s="15" t="s">
        <v>37</v>
      </c>
      <c r="AX135" s="15" t="s">
        <v>84</v>
      </c>
      <c r="AY135" s="202" t="s">
        <v>148</v>
      </c>
    </row>
    <row r="136" s="2" customFormat="1" ht="33" customHeight="1">
      <c r="A136" s="39"/>
      <c r="B136" s="165"/>
      <c r="C136" s="166" t="s">
        <v>199</v>
      </c>
      <c r="D136" s="166" t="s">
        <v>150</v>
      </c>
      <c r="E136" s="167" t="s">
        <v>1157</v>
      </c>
      <c r="F136" s="168" t="s">
        <v>1158</v>
      </c>
      <c r="G136" s="169" t="s">
        <v>153</v>
      </c>
      <c r="H136" s="170">
        <v>272.60000000000002</v>
      </c>
      <c r="I136" s="171"/>
      <c r="J136" s="172">
        <f>ROUND(I136*H136,2)</f>
        <v>0</v>
      </c>
      <c r="K136" s="168" t="s">
        <v>154</v>
      </c>
      <c r="L136" s="40"/>
      <c r="M136" s="173" t="s">
        <v>3</v>
      </c>
      <c r="N136" s="174" t="s">
        <v>48</v>
      </c>
      <c r="O136" s="73"/>
      <c r="P136" s="175">
        <f>O136*H136</f>
        <v>0</v>
      </c>
      <c r="Q136" s="175">
        <v>0.0079000000000000008</v>
      </c>
      <c r="R136" s="175">
        <f>Q136*H136</f>
        <v>2.1535400000000005</v>
      </c>
      <c r="S136" s="175">
        <v>0</v>
      </c>
      <c r="T136" s="17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177" t="s">
        <v>155</v>
      </c>
      <c r="AT136" s="177" t="s">
        <v>150</v>
      </c>
      <c r="AU136" s="177" t="s">
        <v>156</v>
      </c>
      <c r="AY136" s="20" t="s">
        <v>148</v>
      </c>
      <c r="BE136" s="178">
        <f>IF(N136="základní",J136,0)</f>
        <v>0</v>
      </c>
      <c r="BF136" s="178">
        <f>IF(N136="snížená",J136,0)</f>
        <v>0</v>
      </c>
      <c r="BG136" s="178">
        <f>IF(N136="zákl. přenesená",J136,0)</f>
        <v>0</v>
      </c>
      <c r="BH136" s="178">
        <f>IF(N136="sníž. přenesená",J136,0)</f>
        <v>0</v>
      </c>
      <c r="BI136" s="178">
        <f>IF(N136="nulová",J136,0)</f>
        <v>0</v>
      </c>
      <c r="BJ136" s="20" t="s">
        <v>156</v>
      </c>
      <c r="BK136" s="178">
        <f>ROUND(I136*H136,2)</f>
        <v>0</v>
      </c>
      <c r="BL136" s="20" t="s">
        <v>155</v>
      </c>
      <c r="BM136" s="177" t="s">
        <v>1159</v>
      </c>
    </row>
    <row r="137" s="2" customFormat="1">
      <c r="A137" s="39"/>
      <c r="B137" s="40"/>
      <c r="C137" s="39"/>
      <c r="D137" s="179" t="s">
        <v>158</v>
      </c>
      <c r="E137" s="39"/>
      <c r="F137" s="180" t="s">
        <v>1160</v>
      </c>
      <c r="G137" s="39"/>
      <c r="H137" s="39"/>
      <c r="I137" s="181"/>
      <c r="J137" s="39"/>
      <c r="K137" s="39"/>
      <c r="L137" s="40"/>
      <c r="M137" s="182"/>
      <c r="N137" s="183"/>
      <c r="O137" s="73"/>
      <c r="P137" s="73"/>
      <c r="Q137" s="73"/>
      <c r="R137" s="73"/>
      <c r="S137" s="73"/>
      <c r="T137" s="74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20" t="s">
        <v>158</v>
      </c>
      <c r="AU137" s="20" t="s">
        <v>156</v>
      </c>
    </row>
    <row r="138" s="2" customFormat="1">
      <c r="A138" s="39"/>
      <c r="B138" s="40"/>
      <c r="C138" s="39"/>
      <c r="D138" s="184" t="s">
        <v>160</v>
      </c>
      <c r="E138" s="39"/>
      <c r="F138" s="185" t="s">
        <v>1161</v>
      </c>
      <c r="G138" s="39"/>
      <c r="H138" s="39"/>
      <c r="I138" s="181"/>
      <c r="J138" s="39"/>
      <c r="K138" s="39"/>
      <c r="L138" s="40"/>
      <c r="M138" s="182"/>
      <c r="N138" s="183"/>
      <c r="O138" s="73"/>
      <c r="P138" s="73"/>
      <c r="Q138" s="73"/>
      <c r="R138" s="73"/>
      <c r="S138" s="73"/>
      <c r="T138" s="74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20" t="s">
        <v>160</v>
      </c>
      <c r="AU138" s="20" t="s">
        <v>156</v>
      </c>
    </row>
    <row r="139" s="14" customFormat="1">
      <c r="A139" s="14"/>
      <c r="B139" s="193"/>
      <c r="C139" s="14"/>
      <c r="D139" s="179" t="s">
        <v>162</v>
      </c>
      <c r="E139" s="14"/>
      <c r="F139" s="195" t="s">
        <v>1162</v>
      </c>
      <c r="G139" s="14"/>
      <c r="H139" s="196">
        <v>272.60000000000002</v>
      </c>
      <c r="I139" s="197"/>
      <c r="J139" s="14"/>
      <c r="K139" s="14"/>
      <c r="L139" s="193"/>
      <c r="M139" s="198"/>
      <c r="N139" s="199"/>
      <c r="O139" s="199"/>
      <c r="P139" s="199"/>
      <c r="Q139" s="199"/>
      <c r="R139" s="199"/>
      <c r="S139" s="199"/>
      <c r="T139" s="20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4" t="s">
        <v>162</v>
      </c>
      <c r="AU139" s="194" t="s">
        <v>156</v>
      </c>
      <c r="AV139" s="14" t="s">
        <v>156</v>
      </c>
      <c r="AW139" s="14" t="s">
        <v>4</v>
      </c>
      <c r="AX139" s="14" t="s">
        <v>84</v>
      </c>
      <c r="AY139" s="194" t="s">
        <v>148</v>
      </c>
    </row>
    <row r="140" s="2" customFormat="1" ht="21.75" customHeight="1">
      <c r="A140" s="39"/>
      <c r="B140" s="165"/>
      <c r="C140" s="166" t="s">
        <v>207</v>
      </c>
      <c r="D140" s="166" t="s">
        <v>150</v>
      </c>
      <c r="E140" s="167" t="s">
        <v>1163</v>
      </c>
      <c r="F140" s="168" t="s">
        <v>1164</v>
      </c>
      <c r="G140" s="169" t="s">
        <v>153</v>
      </c>
      <c r="H140" s="170">
        <v>136.30000000000001</v>
      </c>
      <c r="I140" s="171"/>
      <c r="J140" s="172">
        <f>ROUND(I140*H140,2)</f>
        <v>0</v>
      </c>
      <c r="K140" s="168" t="s">
        <v>154</v>
      </c>
      <c r="L140" s="40"/>
      <c r="M140" s="173" t="s">
        <v>3</v>
      </c>
      <c r="N140" s="174" t="s">
        <v>48</v>
      </c>
      <c r="O140" s="73"/>
      <c r="P140" s="175">
        <f>O140*H140</f>
        <v>0</v>
      </c>
      <c r="Q140" s="175">
        <v>0.0043800000000000002</v>
      </c>
      <c r="R140" s="175">
        <f>Q140*H140</f>
        <v>0.59699400000000002</v>
      </c>
      <c r="S140" s="175">
        <v>0</v>
      </c>
      <c r="T140" s="17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177" t="s">
        <v>155</v>
      </c>
      <c r="AT140" s="177" t="s">
        <v>150</v>
      </c>
      <c r="AU140" s="177" t="s">
        <v>156</v>
      </c>
      <c r="AY140" s="20" t="s">
        <v>148</v>
      </c>
      <c r="BE140" s="178">
        <f>IF(N140="základní",J140,0)</f>
        <v>0</v>
      </c>
      <c r="BF140" s="178">
        <f>IF(N140="snížená",J140,0)</f>
        <v>0</v>
      </c>
      <c r="BG140" s="178">
        <f>IF(N140="zákl. přenesená",J140,0)</f>
        <v>0</v>
      </c>
      <c r="BH140" s="178">
        <f>IF(N140="sníž. přenesená",J140,0)</f>
        <v>0</v>
      </c>
      <c r="BI140" s="178">
        <f>IF(N140="nulová",J140,0)</f>
        <v>0</v>
      </c>
      <c r="BJ140" s="20" t="s">
        <v>156</v>
      </c>
      <c r="BK140" s="178">
        <f>ROUND(I140*H140,2)</f>
        <v>0</v>
      </c>
      <c r="BL140" s="20" t="s">
        <v>155</v>
      </c>
      <c r="BM140" s="177" t="s">
        <v>1165</v>
      </c>
    </row>
    <row r="141" s="2" customFormat="1">
      <c r="A141" s="39"/>
      <c r="B141" s="40"/>
      <c r="C141" s="39"/>
      <c r="D141" s="179" t="s">
        <v>158</v>
      </c>
      <c r="E141" s="39"/>
      <c r="F141" s="180" t="s">
        <v>1166</v>
      </c>
      <c r="G141" s="39"/>
      <c r="H141" s="39"/>
      <c r="I141" s="181"/>
      <c r="J141" s="39"/>
      <c r="K141" s="39"/>
      <c r="L141" s="40"/>
      <c r="M141" s="182"/>
      <c r="N141" s="183"/>
      <c r="O141" s="73"/>
      <c r="P141" s="73"/>
      <c r="Q141" s="73"/>
      <c r="R141" s="73"/>
      <c r="S141" s="73"/>
      <c r="T141" s="74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20" t="s">
        <v>158</v>
      </c>
      <c r="AU141" s="20" t="s">
        <v>156</v>
      </c>
    </row>
    <row r="142" s="2" customFormat="1">
      <c r="A142" s="39"/>
      <c r="B142" s="40"/>
      <c r="C142" s="39"/>
      <c r="D142" s="184" t="s">
        <v>160</v>
      </c>
      <c r="E142" s="39"/>
      <c r="F142" s="185" t="s">
        <v>1167</v>
      </c>
      <c r="G142" s="39"/>
      <c r="H142" s="39"/>
      <c r="I142" s="181"/>
      <c r="J142" s="39"/>
      <c r="K142" s="39"/>
      <c r="L142" s="40"/>
      <c r="M142" s="182"/>
      <c r="N142" s="183"/>
      <c r="O142" s="73"/>
      <c r="P142" s="73"/>
      <c r="Q142" s="73"/>
      <c r="R142" s="73"/>
      <c r="S142" s="73"/>
      <c r="T142" s="74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20" t="s">
        <v>160</v>
      </c>
      <c r="AU142" s="20" t="s">
        <v>156</v>
      </c>
    </row>
    <row r="143" s="14" customFormat="1">
      <c r="A143" s="14"/>
      <c r="B143" s="193"/>
      <c r="C143" s="14"/>
      <c r="D143" s="179" t="s">
        <v>162</v>
      </c>
      <c r="E143" s="194" t="s">
        <v>3</v>
      </c>
      <c r="F143" s="195" t="s">
        <v>1168</v>
      </c>
      <c r="G143" s="14"/>
      <c r="H143" s="196">
        <v>136.30000000000001</v>
      </c>
      <c r="I143" s="197"/>
      <c r="J143" s="14"/>
      <c r="K143" s="14"/>
      <c r="L143" s="193"/>
      <c r="M143" s="198"/>
      <c r="N143" s="199"/>
      <c r="O143" s="199"/>
      <c r="P143" s="199"/>
      <c r="Q143" s="199"/>
      <c r="R143" s="199"/>
      <c r="S143" s="199"/>
      <c r="T143" s="20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4" t="s">
        <v>162</v>
      </c>
      <c r="AU143" s="194" t="s">
        <v>156</v>
      </c>
      <c r="AV143" s="14" t="s">
        <v>156</v>
      </c>
      <c r="AW143" s="14" t="s">
        <v>37</v>
      </c>
      <c r="AX143" s="14" t="s">
        <v>84</v>
      </c>
      <c r="AY143" s="194" t="s">
        <v>148</v>
      </c>
    </row>
    <row r="144" s="12" customFormat="1" ht="22.8" customHeight="1">
      <c r="A144" s="12"/>
      <c r="B144" s="152"/>
      <c r="C144" s="12"/>
      <c r="D144" s="153" t="s">
        <v>75</v>
      </c>
      <c r="E144" s="163" t="s">
        <v>170</v>
      </c>
      <c r="F144" s="163" t="s">
        <v>171</v>
      </c>
      <c r="G144" s="12"/>
      <c r="H144" s="12"/>
      <c r="I144" s="155"/>
      <c r="J144" s="164">
        <f>BK144</f>
        <v>0</v>
      </c>
      <c r="K144" s="12"/>
      <c r="L144" s="152"/>
      <c r="M144" s="157"/>
      <c r="N144" s="158"/>
      <c r="O144" s="158"/>
      <c r="P144" s="159">
        <f>SUM(P145:P154)</f>
        <v>0</v>
      </c>
      <c r="Q144" s="158"/>
      <c r="R144" s="159">
        <f>SUM(R145:R154)</f>
        <v>0</v>
      </c>
      <c r="S144" s="158"/>
      <c r="T144" s="160">
        <f>SUM(T145:T154)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3" t="s">
        <v>84</v>
      </c>
      <c r="AT144" s="161" t="s">
        <v>75</v>
      </c>
      <c r="AU144" s="161" t="s">
        <v>84</v>
      </c>
      <c r="AY144" s="153" t="s">
        <v>148</v>
      </c>
      <c r="BK144" s="162">
        <f>SUM(BK145:BK154)</f>
        <v>0</v>
      </c>
    </row>
    <row r="145" s="2" customFormat="1" ht="24.15" customHeight="1">
      <c r="A145" s="39"/>
      <c r="B145" s="165"/>
      <c r="C145" s="166" t="s">
        <v>214</v>
      </c>
      <c r="D145" s="166" t="s">
        <v>150</v>
      </c>
      <c r="E145" s="167" t="s">
        <v>1169</v>
      </c>
      <c r="F145" s="168" t="s">
        <v>1170</v>
      </c>
      <c r="G145" s="169" t="s">
        <v>1094</v>
      </c>
      <c r="H145" s="170">
        <v>2</v>
      </c>
      <c r="I145" s="171"/>
      <c r="J145" s="172">
        <f>ROUND(I145*H145,2)</f>
        <v>0</v>
      </c>
      <c r="K145" s="168" t="s">
        <v>154</v>
      </c>
      <c r="L145" s="40"/>
      <c r="M145" s="173" t="s">
        <v>3</v>
      </c>
      <c r="N145" s="174" t="s">
        <v>48</v>
      </c>
      <c r="O145" s="73"/>
      <c r="P145" s="175">
        <f>O145*H145</f>
        <v>0</v>
      </c>
      <c r="Q145" s="175">
        <v>0</v>
      </c>
      <c r="R145" s="175">
        <f>Q145*H145</f>
        <v>0</v>
      </c>
      <c r="S145" s="175">
        <v>0</v>
      </c>
      <c r="T145" s="17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177" t="s">
        <v>155</v>
      </c>
      <c r="AT145" s="177" t="s">
        <v>150</v>
      </c>
      <c r="AU145" s="177" t="s">
        <v>156</v>
      </c>
      <c r="AY145" s="20" t="s">
        <v>148</v>
      </c>
      <c r="BE145" s="178">
        <f>IF(N145="základní",J145,0)</f>
        <v>0</v>
      </c>
      <c r="BF145" s="178">
        <f>IF(N145="snížená",J145,0)</f>
        <v>0</v>
      </c>
      <c r="BG145" s="178">
        <f>IF(N145="zákl. přenesená",J145,0)</f>
        <v>0</v>
      </c>
      <c r="BH145" s="178">
        <f>IF(N145="sníž. přenesená",J145,0)</f>
        <v>0</v>
      </c>
      <c r="BI145" s="178">
        <f>IF(N145="nulová",J145,0)</f>
        <v>0</v>
      </c>
      <c r="BJ145" s="20" t="s">
        <v>156</v>
      </c>
      <c r="BK145" s="178">
        <f>ROUND(I145*H145,2)</f>
        <v>0</v>
      </c>
      <c r="BL145" s="20" t="s">
        <v>155</v>
      </c>
      <c r="BM145" s="177" t="s">
        <v>1171</v>
      </c>
    </row>
    <row r="146" s="2" customFormat="1">
      <c r="A146" s="39"/>
      <c r="B146" s="40"/>
      <c r="C146" s="39"/>
      <c r="D146" s="179" t="s">
        <v>158</v>
      </c>
      <c r="E146" s="39"/>
      <c r="F146" s="180" t="s">
        <v>1172</v>
      </c>
      <c r="G146" s="39"/>
      <c r="H146" s="39"/>
      <c r="I146" s="181"/>
      <c r="J146" s="39"/>
      <c r="K146" s="39"/>
      <c r="L146" s="40"/>
      <c r="M146" s="182"/>
      <c r="N146" s="183"/>
      <c r="O146" s="73"/>
      <c r="P146" s="73"/>
      <c r="Q146" s="73"/>
      <c r="R146" s="73"/>
      <c r="S146" s="73"/>
      <c r="T146" s="74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20" t="s">
        <v>158</v>
      </c>
      <c r="AU146" s="20" t="s">
        <v>156</v>
      </c>
    </row>
    <row r="147" s="2" customFormat="1">
      <c r="A147" s="39"/>
      <c r="B147" s="40"/>
      <c r="C147" s="39"/>
      <c r="D147" s="184" t="s">
        <v>160</v>
      </c>
      <c r="E147" s="39"/>
      <c r="F147" s="185" t="s">
        <v>1173</v>
      </c>
      <c r="G147" s="39"/>
      <c r="H147" s="39"/>
      <c r="I147" s="181"/>
      <c r="J147" s="39"/>
      <c r="K147" s="39"/>
      <c r="L147" s="40"/>
      <c r="M147" s="182"/>
      <c r="N147" s="183"/>
      <c r="O147" s="73"/>
      <c r="P147" s="73"/>
      <c r="Q147" s="73"/>
      <c r="R147" s="73"/>
      <c r="S147" s="73"/>
      <c r="T147" s="74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20" t="s">
        <v>160</v>
      </c>
      <c r="AU147" s="20" t="s">
        <v>156</v>
      </c>
    </row>
    <row r="148" s="2" customFormat="1" ht="33" customHeight="1">
      <c r="A148" s="39"/>
      <c r="B148" s="165"/>
      <c r="C148" s="166" t="s">
        <v>170</v>
      </c>
      <c r="D148" s="166" t="s">
        <v>150</v>
      </c>
      <c r="E148" s="167" t="s">
        <v>1174</v>
      </c>
      <c r="F148" s="168" t="s">
        <v>1175</v>
      </c>
      <c r="G148" s="169" t="s">
        <v>1094</v>
      </c>
      <c r="H148" s="170">
        <v>60</v>
      </c>
      <c r="I148" s="171"/>
      <c r="J148" s="172">
        <f>ROUND(I148*H148,2)</f>
        <v>0</v>
      </c>
      <c r="K148" s="168" t="s">
        <v>154</v>
      </c>
      <c r="L148" s="40"/>
      <c r="M148" s="173" t="s">
        <v>3</v>
      </c>
      <c r="N148" s="174" t="s">
        <v>48</v>
      </c>
      <c r="O148" s="73"/>
      <c r="P148" s="175">
        <f>O148*H148</f>
        <v>0</v>
      </c>
      <c r="Q148" s="175">
        <v>0</v>
      </c>
      <c r="R148" s="175">
        <f>Q148*H148</f>
        <v>0</v>
      </c>
      <c r="S148" s="175">
        <v>0</v>
      </c>
      <c r="T148" s="17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177" t="s">
        <v>155</v>
      </c>
      <c r="AT148" s="177" t="s">
        <v>150</v>
      </c>
      <c r="AU148" s="177" t="s">
        <v>156</v>
      </c>
      <c r="AY148" s="20" t="s">
        <v>148</v>
      </c>
      <c r="BE148" s="178">
        <f>IF(N148="základní",J148,0)</f>
        <v>0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20" t="s">
        <v>156</v>
      </c>
      <c r="BK148" s="178">
        <f>ROUND(I148*H148,2)</f>
        <v>0</v>
      </c>
      <c r="BL148" s="20" t="s">
        <v>155</v>
      </c>
      <c r="BM148" s="177" t="s">
        <v>1176</v>
      </c>
    </row>
    <row r="149" s="2" customFormat="1">
      <c r="A149" s="39"/>
      <c r="B149" s="40"/>
      <c r="C149" s="39"/>
      <c r="D149" s="179" t="s">
        <v>158</v>
      </c>
      <c r="E149" s="39"/>
      <c r="F149" s="180" t="s">
        <v>1177</v>
      </c>
      <c r="G149" s="39"/>
      <c r="H149" s="39"/>
      <c r="I149" s="181"/>
      <c r="J149" s="39"/>
      <c r="K149" s="39"/>
      <c r="L149" s="40"/>
      <c r="M149" s="182"/>
      <c r="N149" s="183"/>
      <c r="O149" s="73"/>
      <c r="P149" s="73"/>
      <c r="Q149" s="73"/>
      <c r="R149" s="73"/>
      <c r="S149" s="73"/>
      <c r="T149" s="74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20" t="s">
        <v>158</v>
      </c>
      <c r="AU149" s="20" t="s">
        <v>156</v>
      </c>
    </row>
    <row r="150" s="2" customFormat="1">
      <c r="A150" s="39"/>
      <c r="B150" s="40"/>
      <c r="C150" s="39"/>
      <c r="D150" s="184" t="s">
        <v>160</v>
      </c>
      <c r="E150" s="39"/>
      <c r="F150" s="185" t="s">
        <v>1178</v>
      </c>
      <c r="G150" s="39"/>
      <c r="H150" s="39"/>
      <c r="I150" s="181"/>
      <c r="J150" s="39"/>
      <c r="K150" s="39"/>
      <c r="L150" s="40"/>
      <c r="M150" s="182"/>
      <c r="N150" s="183"/>
      <c r="O150" s="73"/>
      <c r="P150" s="73"/>
      <c r="Q150" s="73"/>
      <c r="R150" s="73"/>
      <c r="S150" s="73"/>
      <c r="T150" s="74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20" t="s">
        <v>160</v>
      </c>
      <c r="AU150" s="20" t="s">
        <v>156</v>
      </c>
    </row>
    <row r="151" s="14" customFormat="1">
      <c r="A151" s="14"/>
      <c r="B151" s="193"/>
      <c r="C151" s="14"/>
      <c r="D151" s="179" t="s">
        <v>162</v>
      </c>
      <c r="E151" s="194" t="s">
        <v>3</v>
      </c>
      <c r="F151" s="195" t="s">
        <v>1179</v>
      </c>
      <c r="G151" s="14"/>
      <c r="H151" s="196">
        <v>60</v>
      </c>
      <c r="I151" s="197"/>
      <c r="J151" s="14"/>
      <c r="K151" s="14"/>
      <c r="L151" s="193"/>
      <c r="M151" s="198"/>
      <c r="N151" s="199"/>
      <c r="O151" s="199"/>
      <c r="P151" s="199"/>
      <c r="Q151" s="199"/>
      <c r="R151" s="199"/>
      <c r="S151" s="199"/>
      <c r="T151" s="20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4" t="s">
        <v>162</v>
      </c>
      <c r="AU151" s="194" t="s">
        <v>156</v>
      </c>
      <c r="AV151" s="14" t="s">
        <v>156</v>
      </c>
      <c r="AW151" s="14" t="s">
        <v>37</v>
      </c>
      <c r="AX151" s="14" t="s">
        <v>84</v>
      </c>
      <c r="AY151" s="194" t="s">
        <v>148</v>
      </c>
    </row>
    <row r="152" s="2" customFormat="1" ht="24.15" customHeight="1">
      <c r="A152" s="39"/>
      <c r="B152" s="165"/>
      <c r="C152" s="166" t="s">
        <v>110</v>
      </c>
      <c r="D152" s="166" t="s">
        <v>150</v>
      </c>
      <c r="E152" s="167" t="s">
        <v>1180</v>
      </c>
      <c r="F152" s="168" t="s">
        <v>1181</v>
      </c>
      <c r="G152" s="169" t="s">
        <v>1094</v>
      </c>
      <c r="H152" s="170">
        <v>2</v>
      </c>
      <c r="I152" s="171"/>
      <c r="J152" s="172">
        <f>ROUND(I152*H152,2)</f>
        <v>0</v>
      </c>
      <c r="K152" s="168" t="s">
        <v>154</v>
      </c>
      <c r="L152" s="40"/>
      <c r="M152" s="173" t="s">
        <v>3</v>
      </c>
      <c r="N152" s="174" t="s">
        <v>48</v>
      </c>
      <c r="O152" s="73"/>
      <c r="P152" s="175">
        <f>O152*H152</f>
        <v>0</v>
      </c>
      <c r="Q152" s="175">
        <v>0</v>
      </c>
      <c r="R152" s="175">
        <f>Q152*H152</f>
        <v>0</v>
      </c>
      <c r="S152" s="175">
        <v>0</v>
      </c>
      <c r="T152" s="17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177" t="s">
        <v>155</v>
      </c>
      <c r="AT152" s="177" t="s">
        <v>150</v>
      </c>
      <c r="AU152" s="177" t="s">
        <v>156</v>
      </c>
      <c r="AY152" s="20" t="s">
        <v>148</v>
      </c>
      <c r="BE152" s="178">
        <f>IF(N152="základní",J152,0)</f>
        <v>0</v>
      </c>
      <c r="BF152" s="178">
        <f>IF(N152="snížená",J152,0)</f>
        <v>0</v>
      </c>
      <c r="BG152" s="178">
        <f>IF(N152="zákl. přenesená",J152,0)</f>
        <v>0</v>
      </c>
      <c r="BH152" s="178">
        <f>IF(N152="sníž. přenesená",J152,0)</f>
        <v>0</v>
      </c>
      <c r="BI152" s="178">
        <f>IF(N152="nulová",J152,0)</f>
        <v>0</v>
      </c>
      <c r="BJ152" s="20" t="s">
        <v>156</v>
      </c>
      <c r="BK152" s="178">
        <f>ROUND(I152*H152,2)</f>
        <v>0</v>
      </c>
      <c r="BL152" s="20" t="s">
        <v>155</v>
      </c>
      <c r="BM152" s="177" t="s">
        <v>1182</v>
      </c>
    </row>
    <row r="153" s="2" customFormat="1">
      <c r="A153" s="39"/>
      <c r="B153" s="40"/>
      <c r="C153" s="39"/>
      <c r="D153" s="179" t="s">
        <v>158</v>
      </c>
      <c r="E153" s="39"/>
      <c r="F153" s="180" t="s">
        <v>1183</v>
      </c>
      <c r="G153" s="39"/>
      <c r="H153" s="39"/>
      <c r="I153" s="181"/>
      <c r="J153" s="39"/>
      <c r="K153" s="39"/>
      <c r="L153" s="40"/>
      <c r="M153" s="182"/>
      <c r="N153" s="183"/>
      <c r="O153" s="73"/>
      <c r="P153" s="73"/>
      <c r="Q153" s="73"/>
      <c r="R153" s="73"/>
      <c r="S153" s="73"/>
      <c r="T153" s="74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20" t="s">
        <v>158</v>
      </c>
      <c r="AU153" s="20" t="s">
        <v>156</v>
      </c>
    </row>
    <row r="154" s="2" customFormat="1">
      <c r="A154" s="39"/>
      <c r="B154" s="40"/>
      <c r="C154" s="39"/>
      <c r="D154" s="184" t="s">
        <v>160</v>
      </c>
      <c r="E154" s="39"/>
      <c r="F154" s="185" t="s">
        <v>1184</v>
      </c>
      <c r="G154" s="39"/>
      <c r="H154" s="39"/>
      <c r="I154" s="181"/>
      <c r="J154" s="39"/>
      <c r="K154" s="39"/>
      <c r="L154" s="40"/>
      <c r="M154" s="182"/>
      <c r="N154" s="183"/>
      <c r="O154" s="73"/>
      <c r="P154" s="73"/>
      <c r="Q154" s="73"/>
      <c r="R154" s="73"/>
      <c r="S154" s="73"/>
      <c r="T154" s="74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20" t="s">
        <v>160</v>
      </c>
      <c r="AU154" s="20" t="s">
        <v>156</v>
      </c>
    </row>
    <row r="155" s="12" customFormat="1" ht="22.8" customHeight="1">
      <c r="A155" s="12"/>
      <c r="B155" s="152"/>
      <c r="C155" s="12"/>
      <c r="D155" s="153" t="s">
        <v>75</v>
      </c>
      <c r="E155" s="163" t="s">
        <v>809</v>
      </c>
      <c r="F155" s="163" t="s">
        <v>810</v>
      </c>
      <c r="G155" s="12"/>
      <c r="H155" s="12"/>
      <c r="I155" s="155"/>
      <c r="J155" s="164">
        <f>BK155</f>
        <v>0</v>
      </c>
      <c r="K155" s="12"/>
      <c r="L155" s="152"/>
      <c r="M155" s="157"/>
      <c r="N155" s="158"/>
      <c r="O155" s="158"/>
      <c r="P155" s="159">
        <f>SUM(P156:P158)</f>
        <v>0</v>
      </c>
      <c r="Q155" s="158"/>
      <c r="R155" s="159">
        <f>SUM(R156:R158)</f>
        <v>0</v>
      </c>
      <c r="S155" s="158"/>
      <c r="T155" s="160">
        <f>SUM(T156:T158)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3" t="s">
        <v>84</v>
      </c>
      <c r="AT155" s="161" t="s">
        <v>75</v>
      </c>
      <c r="AU155" s="161" t="s">
        <v>84</v>
      </c>
      <c r="AY155" s="153" t="s">
        <v>148</v>
      </c>
      <c r="BK155" s="162">
        <f>SUM(BK156:BK158)</f>
        <v>0</v>
      </c>
    </row>
    <row r="156" s="2" customFormat="1" ht="21.75" customHeight="1">
      <c r="A156" s="39"/>
      <c r="B156" s="165"/>
      <c r="C156" s="166" t="s">
        <v>236</v>
      </c>
      <c r="D156" s="166" t="s">
        <v>150</v>
      </c>
      <c r="E156" s="167" t="s">
        <v>1185</v>
      </c>
      <c r="F156" s="168" t="s">
        <v>1186</v>
      </c>
      <c r="G156" s="169" t="s">
        <v>340</v>
      </c>
      <c r="H156" s="170">
        <v>19.905000000000001</v>
      </c>
      <c r="I156" s="171"/>
      <c r="J156" s="172">
        <f>ROUND(I156*H156,2)</f>
        <v>0</v>
      </c>
      <c r="K156" s="168" t="s">
        <v>154</v>
      </c>
      <c r="L156" s="40"/>
      <c r="M156" s="173" t="s">
        <v>3</v>
      </c>
      <c r="N156" s="174" t="s">
        <v>48</v>
      </c>
      <c r="O156" s="73"/>
      <c r="P156" s="175">
        <f>O156*H156</f>
        <v>0</v>
      </c>
      <c r="Q156" s="175">
        <v>0</v>
      </c>
      <c r="R156" s="175">
        <f>Q156*H156</f>
        <v>0</v>
      </c>
      <c r="S156" s="175">
        <v>0</v>
      </c>
      <c r="T156" s="17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177" t="s">
        <v>155</v>
      </c>
      <c r="AT156" s="177" t="s">
        <v>150</v>
      </c>
      <c r="AU156" s="177" t="s">
        <v>156</v>
      </c>
      <c r="AY156" s="20" t="s">
        <v>148</v>
      </c>
      <c r="BE156" s="178">
        <f>IF(N156="základní",J156,0)</f>
        <v>0</v>
      </c>
      <c r="BF156" s="178">
        <f>IF(N156="snížená",J156,0)</f>
        <v>0</v>
      </c>
      <c r="BG156" s="178">
        <f>IF(N156="zákl. přenesená",J156,0)</f>
        <v>0</v>
      </c>
      <c r="BH156" s="178">
        <f>IF(N156="sníž. přenesená",J156,0)</f>
        <v>0</v>
      </c>
      <c r="BI156" s="178">
        <f>IF(N156="nulová",J156,0)</f>
        <v>0</v>
      </c>
      <c r="BJ156" s="20" t="s">
        <v>156</v>
      </c>
      <c r="BK156" s="178">
        <f>ROUND(I156*H156,2)</f>
        <v>0</v>
      </c>
      <c r="BL156" s="20" t="s">
        <v>155</v>
      </c>
      <c r="BM156" s="177" t="s">
        <v>1187</v>
      </c>
    </row>
    <row r="157" s="2" customFormat="1">
      <c r="A157" s="39"/>
      <c r="B157" s="40"/>
      <c r="C157" s="39"/>
      <c r="D157" s="179" t="s">
        <v>158</v>
      </c>
      <c r="E157" s="39"/>
      <c r="F157" s="180" t="s">
        <v>1188</v>
      </c>
      <c r="G157" s="39"/>
      <c r="H157" s="39"/>
      <c r="I157" s="181"/>
      <c r="J157" s="39"/>
      <c r="K157" s="39"/>
      <c r="L157" s="40"/>
      <c r="M157" s="182"/>
      <c r="N157" s="183"/>
      <c r="O157" s="73"/>
      <c r="P157" s="73"/>
      <c r="Q157" s="73"/>
      <c r="R157" s="73"/>
      <c r="S157" s="73"/>
      <c r="T157" s="74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20" t="s">
        <v>158</v>
      </c>
      <c r="AU157" s="20" t="s">
        <v>156</v>
      </c>
    </row>
    <row r="158" s="2" customFormat="1">
      <c r="A158" s="39"/>
      <c r="B158" s="40"/>
      <c r="C158" s="39"/>
      <c r="D158" s="184" t="s">
        <v>160</v>
      </c>
      <c r="E158" s="39"/>
      <c r="F158" s="185" t="s">
        <v>1189</v>
      </c>
      <c r="G158" s="39"/>
      <c r="H158" s="39"/>
      <c r="I158" s="181"/>
      <c r="J158" s="39"/>
      <c r="K158" s="39"/>
      <c r="L158" s="40"/>
      <c r="M158" s="182"/>
      <c r="N158" s="183"/>
      <c r="O158" s="73"/>
      <c r="P158" s="73"/>
      <c r="Q158" s="73"/>
      <c r="R158" s="73"/>
      <c r="S158" s="73"/>
      <c r="T158" s="74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20" t="s">
        <v>160</v>
      </c>
      <c r="AU158" s="20" t="s">
        <v>156</v>
      </c>
    </row>
    <row r="159" s="12" customFormat="1" ht="25.92" customHeight="1">
      <c r="A159" s="12"/>
      <c r="B159" s="152"/>
      <c r="C159" s="12"/>
      <c r="D159" s="153" t="s">
        <v>75</v>
      </c>
      <c r="E159" s="154" t="s">
        <v>363</v>
      </c>
      <c r="F159" s="154" t="s">
        <v>364</v>
      </c>
      <c r="G159" s="12"/>
      <c r="H159" s="12"/>
      <c r="I159" s="155"/>
      <c r="J159" s="156">
        <f>BK159</f>
        <v>0</v>
      </c>
      <c r="K159" s="12"/>
      <c r="L159" s="152"/>
      <c r="M159" s="157"/>
      <c r="N159" s="158"/>
      <c r="O159" s="158"/>
      <c r="P159" s="159">
        <f>P160+P176</f>
        <v>0</v>
      </c>
      <c r="Q159" s="158"/>
      <c r="R159" s="159">
        <f>R160+R176</f>
        <v>0.20675399999999999</v>
      </c>
      <c r="S159" s="158"/>
      <c r="T159" s="160">
        <f>T160+T176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3" t="s">
        <v>156</v>
      </c>
      <c r="AT159" s="161" t="s">
        <v>75</v>
      </c>
      <c r="AU159" s="161" t="s">
        <v>76</v>
      </c>
      <c r="AY159" s="153" t="s">
        <v>148</v>
      </c>
      <c r="BK159" s="162">
        <f>BK160+BK176</f>
        <v>0</v>
      </c>
    </row>
    <row r="160" s="12" customFormat="1" ht="22.8" customHeight="1">
      <c r="A160" s="12"/>
      <c r="B160" s="152"/>
      <c r="C160" s="12"/>
      <c r="D160" s="153" t="s">
        <v>75</v>
      </c>
      <c r="E160" s="163" t="s">
        <v>554</v>
      </c>
      <c r="F160" s="163" t="s">
        <v>555</v>
      </c>
      <c r="G160" s="12"/>
      <c r="H160" s="12"/>
      <c r="I160" s="155"/>
      <c r="J160" s="164">
        <f>BK160</f>
        <v>0</v>
      </c>
      <c r="K160" s="12"/>
      <c r="L160" s="152"/>
      <c r="M160" s="157"/>
      <c r="N160" s="158"/>
      <c r="O160" s="158"/>
      <c r="P160" s="159">
        <f>SUM(P161:P175)</f>
        <v>0</v>
      </c>
      <c r="Q160" s="158"/>
      <c r="R160" s="159">
        <f>SUM(R161:R175)</f>
        <v>0.1608</v>
      </c>
      <c r="S160" s="158"/>
      <c r="T160" s="160">
        <f>SUM(T161:T175)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3" t="s">
        <v>156</v>
      </c>
      <c r="AT160" s="161" t="s">
        <v>75</v>
      </c>
      <c r="AU160" s="161" t="s">
        <v>84</v>
      </c>
      <c r="AY160" s="153" t="s">
        <v>148</v>
      </c>
      <c r="BK160" s="162">
        <f>SUM(BK161:BK175)</f>
        <v>0</v>
      </c>
    </row>
    <row r="161" s="2" customFormat="1" ht="24.15" customHeight="1">
      <c r="A161" s="39"/>
      <c r="B161" s="165"/>
      <c r="C161" s="166" t="s">
        <v>9</v>
      </c>
      <c r="D161" s="166" t="s">
        <v>150</v>
      </c>
      <c r="E161" s="167" t="s">
        <v>1190</v>
      </c>
      <c r="F161" s="168" t="s">
        <v>1191</v>
      </c>
      <c r="G161" s="169" t="s">
        <v>369</v>
      </c>
      <c r="H161" s="170">
        <v>4</v>
      </c>
      <c r="I161" s="171"/>
      <c r="J161" s="172">
        <f>ROUND(I161*H161,2)</f>
        <v>0</v>
      </c>
      <c r="K161" s="168" t="s">
        <v>154</v>
      </c>
      <c r="L161" s="40"/>
      <c r="M161" s="173" t="s">
        <v>3</v>
      </c>
      <c r="N161" s="174" t="s">
        <v>48</v>
      </c>
      <c r="O161" s="73"/>
      <c r="P161" s="175">
        <f>O161*H161</f>
        <v>0</v>
      </c>
      <c r="Q161" s="175">
        <v>0</v>
      </c>
      <c r="R161" s="175">
        <f>Q161*H161</f>
        <v>0</v>
      </c>
      <c r="S161" s="175">
        <v>0</v>
      </c>
      <c r="T161" s="17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177" t="s">
        <v>282</v>
      </c>
      <c r="AT161" s="177" t="s">
        <v>150</v>
      </c>
      <c r="AU161" s="177" t="s">
        <v>156</v>
      </c>
      <c r="AY161" s="20" t="s">
        <v>148</v>
      </c>
      <c r="BE161" s="178">
        <f>IF(N161="základní",J161,0)</f>
        <v>0</v>
      </c>
      <c r="BF161" s="178">
        <f>IF(N161="snížená",J161,0)</f>
        <v>0</v>
      </c>
      <c r="BG161" s="178">
        <f>IF(N161="zákl. přenesená",J161,0)</f>
        <v>0</v>
      </c>
      <c r="BH161" s="178">
        <f>IF(N161="sníž. přenesená",J161,0)</f>
        <v>0</v>
      </c>
      <c r="BI161" s="178">
        <f>IF(N161="nulová",J161,0)</f>
        <v>0</v>
      </c>
      <c r="BJ161" s="20" t="s">
        <v>156</v>
      </c>
      <c r="BK161" s="178">
        <f>ROUND(I161*H161,2)</f>
        <v>0</v>
      </c>
      <c r="BL161" s="20" t="s">
        <v>282</v>
      </c>
      <c r="BM161" s="177" t="s">
        <v>1192</v>
      </c>
    </row>
    <row r="162" s="2" customFormat="1">
      <c r="A162" s="39"/>
      <c r="B162" s="40"/>
      <c r="C162" s="39"/>
      <c r="D162" s="179" t="s">
        <v>158</v>
      </c>
      <c r="E162" s="39"/>
      <c r="F162" s="180" t="s">
        <v>1193</v>
      </c>
      <c r="G162" s="39"/>
      <c r="H162" s="39"/>
      <c r="I162" s="181"/>
      <c r="J162" s="39"/>
      <c r="K162" s="39"/>
      <c r="L162" s="40"/>
      <c r="M162" s="182"/>
      <c r="N162" s="183"/>
      <c r="O162" s="73"/>
      <c r="P162" s="73"/>
      <c r="Q162" s="73"/>
      <c r="R162" s="73"/>
      <c r="S162" s="73"/>
      <c r="T162" s="74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20" t="s">
        <v>158</v>
      </c>
      <c r="AU162" s="20" t="s">
        <v>156</v>
      </c>
    </row>
    <row r="163" s="2" customFormat="1">
      <c r="A163" s="39"/>
      <c r="B163" s="40"/>
      <c r="C163" s="39"/>
      <c r="D163" s="184" t="s">
        <v>160</v>
      </c>
      <c r="E163" s="39"/>
      <c r="F163" s="185" t="s">
        <v>1194</v>
      </c>
      <c r="G163" s="39"/>
      <c r="H163" s="39"/>
      <c r="I163" s="181"/>
      <c r="J163" s="39"/>
      <c r="K163" s="39"/>
      <c r="L163" s="40"/>
      <c r="M163" s="182"/>
      <c r="N163" s="183"/>
      <c r="O163" s="73"/>
      <c r="P163" s="73"/>
      <c r="Q163" s="73"/>
      <c r="R163" s="73"/>
      <c r="S163" s="73"/>
      <c r="T163" s="74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20" t="s">
        <v>160</v>
      </c>
      <c r="AU163" s="20" t="s">
        <v>156</v>
      </c>
    </row>
    <row r="164" s="13" customFormat="1">
      <c r="A164" s="13"/>
      <c r="B164" s="186"/>
      <c r="C164" s="13"/>
      <c r="D164" s="179" t="s">
        <v>162</v>
      </c>
      <c r="E164" s="187" t="s">
        <v>3</v>
      </c>
      <c r="F164" s="188" t="s">
        <v>1195</v>
      </c>
      <c r="G164" s="13"/>
      <c r="H164" s="187" t="s">
        <v>3</v>
      </c>
      <c r="I164" s="189"/>
      <c r="J164" s="13"/>
      <c r="K164" s="13"/>
      <c r="L164" s="186"/>
      <c r="M164" s="190"/>
      <c r="N164" s="191"/>
      <c r="O164" s="191"/>
      <c r="P164" s="191"/>
      <c r="Q164" s="191"/>
      <c r="R164" s="191"/>
      <c r="S164" s="191"/>
      <c r="T164" s="19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7" t="s">
        <v>162</v>
      </c>
      <c r="AU164" s="187" t="s">
        <v>156</v>
      </c>
      <c r="AV164" s="13" t="s">
        <v>84</v>
      </c>
      <c r="AW164" s="13" t="s">
        <v>37</v>
      </c>
      <c r="AX164" s="13" t="s">
        <v>76</v>
      </c>
      <c r="AY164" s="187" t="s">
        <v>148</v>
      </c>
    </row>
    <row r="165" s="14" customFormat="1">
      <c r="A165" s="14"/>
      <c r="B165" s="193"/>
      <c r="C165" s="14"/>
      <c r="D165" s="179" t="s">
        <v>162</v>
      </c>
      <c r="E165" s="194" t="s">
        <v>3</v>
      </c>
      <c r="F165" s="195" t="s">
        <v>155</v>
      </c>
      <c r="G165" s="14"/>
      <c r="H165" s="196">
        <v>4</v>
      </c>
      <c r="I165" s="197"/>
      <c r="J165" s="14"/>
      <c r="K165" s="14"/>
      <c r="L165" s="193"/>
      <c r="M165" s="198"/>
      <c r="N165" s="199"/>
      <c r="O165" s="199"/>
      <c r="P165" s="199"/>
      <c r="Q165" s="199"/>
      <c r="R165" s="199"/>
      <c r="S165" s="199"/>
      <c r="T165" s="20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4" t="s">
        <v>162</v>
      </c>
      <c r="AU165" s="194" t="s">
        <v>156</v>
      </c>
      <c r="AV165" s="14" t="s">
        <v>156</v>
      </c>
      <c r="AW165" s="14" t="s">
        <v>37</v>
      </c>
      <c r="AX165" s="14" t="s">
        <v>84</v>
      </c>
      <c r="AY165" s="194" t="s">
        <v>148</v>
      </c>
    </row>
    <row r="166" s="2" customFormat="1" ht="33" customHeight="1">
      <c r="A166" s="39"/>
      <c r="B166" s="165"/>
      <c r="C166" s="212" t="s">
        <v>256</v>
      </c>
      <c r="D166" s="212" t="s">
        <v>658</v>
      </c>
      <c r="E166" s="213" t="s">
        <v>1196</v>
      </c>
      <c r="F166" s="214" t="s">
        <v>1197</v>
      </c>
      <c r="G166" s="215" t="s">
        <v>369</v>
      </c>
      <c r="H166" s="216">
        <v>4</v>
      </c>
      <c r="I166" s="217"/>
      <c r="J166" s="218">
        <f>ROUND(I166*H166,2)</f>
        <v>0</v>
      </c>
      <c r="K166" s="214" t="s">
        <v>154</v>
      </c>
      <c r="L166" s="219"/>
      <c r="M166" s="220" t="s">
        <v>3</v>
      </c>
      <c r="N166" s="221" t="s">
        <v>48</v>
      </c>
      <c r="O166" s="73"/>
      <c r="P166" s="175">
        <f>O166*H166</f>
        <v>0</v>
      </c>
      <c r="Q166" s="175">
        <v>0.037999999999999999</v>
      </c>
      <c r="R166" s="175">
        <f>Q166*H166</f>
        <v>0.152</v>
      </c>
      <c r="S166" s="175">
        <v>0</v>
      </c>
      <c r="T166" s="17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177" t="s">
        <v>413</v>
      </c>
      <c r="AT166" s="177" t="s">
        <v>658</v>
      </c>
      <c r="AU166" s="177" t="s">
        <v>156</v>
      </c>
      <c r="AY166" s="20" t="s">
        <v>148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20" t="s">
        <v>156</v>
      </c>
      <c r="BK166" s="178">
        <f>ROUND(I166*H166,2)</f>
        <v>0</v>
      </c>
      <c r="BL166" s="20" t="s">
        <v>282</v>
      </c>
      <c r="BM166" s="177" t="s">
        <v>1198</v>
      </c>
    </row>
    <row r="167" s="2" customFormat="1">
      <c r="A167" s="39"/>
      <c r="B167" s="40"/>
      <c r="C167" s="39"/>
      <c r="D167" s="179" t="s">
        <v>158</v>
      </c>
      <c r="E167" s="39"/>
      <c r="F167" s="180" t="s">
        <v>1197</v>
      </c>
      <c r="G167" s="39"/>
      <c r="H167" s="39"/>
      <c r="I167" s="181"/>
      <c r="J167" s="39"/>
      <c r="K167" s="39"/>
      <c r="L167" s="40"/>
      <c r="M167" s="182"/>
      <c r="N167" s="183"/>
      <c r="O167" s="73"/>
      <c r="P167" s="73"/>
      <c r="Q167" s="73"/>
      <c r="R167" s="73"/>
      <c r="S167" s="73"/>
      <c r="T167" s="74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20" t="s">
        <v>158</v>
      </c>
      <c r="AU167" s="20" t="s">
        <v>156</v>
      </c>
    </row>
    <row r="168" s="2" customFormat="1" ht="21.75" customHeight="1">
      <c r="A168" s="39"/>
      <c r="B168" s="165"/>
      <c r="C168" s="166" t="s">
        <v>264</v>
      </c>
      <c r="D168" s="166" t="s">
        <v>150</v>
      </c>
      <c r="E168" s="167" t="s">
        <v>1199</v>
      </c>
      <c r="F168" s="168" t="s">
        <v>1200</v>
      </c>
      <c r="G168" s="169" t="s">
        <v>369</v>
      </c>
      <c r="H168" s="170">
        <v>4</v>
      </c>
      <c r="I168" s="171"/>
      <c r="J168" s="172">
        <f>ROUND(I168*H168,2)</f>
        <v>0</v>
      </c>
      <c r="K168" s="168" t="s">
        <v>154</v>
      </c>
      <c r="L168" s="40"/>
      <c r="M168" s="173" t="s">
        <v>3</v>
      </c>
      <c r="N168" s="174" t="s">
        <v>48</v>
      </c>
      <c r="O168" s="73"/>
      <c r="P168" s="175">
        <f>O168*H168</f>
        <v>0</v>
      </c>
      <c r="Q168" s="175">
        <v>0</v>
      </c>
      <c r="R168" s="175">
        <f>Q168*H168</f>
        <v>0</v>
      </c>
      <c r="S168" s="175">
        <v>0</v>
      </c>
      <c r="T168" s="17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177" t="s">
        <v>282</v>
      </c>
      <c r="AT168" s="177" t="s">
        <v>150</v>
      </c>
      <c r="AU168" s="177" t="s">
        <v>156</v>
      </c>
      <c r="AY168" s="20" t="s">
        <v>148</v>
      </c>
      <c r="BE168" s="178">
        <f>IF(N168="základní",J168,0)</f>
        <v>0</v>
      </c>
      <c r="BF168" s="178">
        <f>IF(N168="snížená",J168,0)</f>
        <v>0</v>
      </c>
      <c r="BG168" s="178">
        <f>IF(N168="zákl. přenesená",J168,0)</f>
        <v>0</v>
      </c>
      <c r="BH168" s="178">
        <f>IF(N168="sníž. přenesená",J168,0)</f>
        <v>0</v>
      </c>
      <c r="BI168" s="178">
        <f>IF(N168="nulová",J168,0)</f>
        <v>0</v>
      </c>
      <c r="BJ168" s="20" t="s">
        <v>156</v>
      </c>
      <c r="BK168" s="178">
        <f>ROUND(I168*H168,2)</f>
        <v>0</v>
      </c>
      <c r="BL168" s="20" t="s">
        <v>282</v>
      </c>
      <c r="BM168" s="177" t="s">
        <v>1201</v>
      </c>
    </row>
    <row r="169" s="2" customFormat="1">
      <c r="A169" s="39"/>
      <c r="B169" s="40"/>
      <c r="C169" s="39"/>
      <c r="D169" s="179" t="s">
        <v>158</v>
      </c>
      <c r="E169" s="39"/>
      <c r="F169" s="180" t="s">
        <v>1202</v>
      </c>
      <c r="G169" s="39"/>
      <c r="H169" s="39"/>
      <c r="I169" s="181"/>
      <c r="J169" s="39"/>
      <c r="K169" s="39"/>
      <c r="L169" s="40"/>
      <c r="M169" s="182"/>
      <c r="N169" s="183"/>
      <c r="O169" s="73"/>
      <c r="P169" s="73"/>
      <c r="Q169" s="73"/>
      <c r="R169" s="73"/>
      <c r="S169" s="73"/>
      <c r="T169" s="74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20" t="s">
        <v>158</v>
      </c>
      <c r="AU169" s="20" t="s">
        <v>156</v>
      </c>
    </row>
    <row r="170" s="2" customFormat="1">
      <c r="A170" s="39"/>
      <c r="B170" s="40"/>
      <c r="C170" s="39"/>
      <c r="D170" s="184" t="s">
        <v>160</v>
      </c>
      <c r="E170" s="39"/>
      <c r="F170" s="185" t="s">
        <v>1203</v>
      </c>
      <c r="G170" s="39"/>
      <c r="H170" s="39"/>
      <c r="I170" s="181"/>
      <c r="J170" s="39"/>
      <c r="K170" s="39"/>
      <c r="L170" s="40"/>
      <c r="M170" s="182"/>
      <c r="N170" s="183"/>
      <c r="O170" s="73"/>
      <c r="P170" s="73"/>
      <c r="Q170" s="73"/>
      <c r="R170" s="73"/>
      <c r="S170" s="73"/>
      <c r="T170" s="74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20" t="s">
        <v>160</v>
      </c>
      <c r="AU170" s="20" t="s">
        <v>156</v>
      </c>
    </row>
    <row r="171" s="2" customFormat="1" ht="16.5" customHeight="1">
      <c r="A171" s="39"/>
      <c r="B171" s="165"/>
      <c r="C171" s="212" t="s">
        <v>273</v>
      </c>
      <c r="D171" s="212" t="s">
        <v>658</v>
      </c>
      <c r="E171" s="213" t="s">
        <v>1204</v>
      </c>
      <c r="F171" s="214" t="s">
        <v>1205</v>
      </c>
      <c r="G171" s="215" t="s">
        <v>369</v>
      </c>
      <c r="H171" s="216">
        <v>4</v>
      </c>
      <c r="I171" s="217"/>
      <c r="J171" s="218">
        <f>ROUND(I171*H171,2)</f>
        <v>0</v>
      </c>
      <c r="K171" s="214" t="s">
        <v>154</v>
      </c>
      <c r="L171" s="219"/>
      <c r="M171" s="220" t="s">
        <v>3</v>
      </c>
      <c r="N171" s="221" t="s">
        <v>48</v>
      </c>
      <c r="O171" s="73"/>
      <c r="P171" s="175">
        <f>O171*H171</f>
        <v>0</v>
      </c>
      <c r="Q171" s="175">
        <v>0.0022000000000000001</v>
      </c>
      <c r="R171" s="175">
        <f>Q171*H171</f>
        <v>0.0088000000000000005</v>
      </c>
      <c r="S171" s="175">
        <v>0</v>
      </c>
      <c r="T171" s="17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177" t="s">
        <v>413</v>
      </c>
      <c r="AT171" s="177" t="s">
        <v>658</v>
      </c>
      <c r="AU171" s="177" t="s">
        <v>156</v>
      </c>
      <c r="AY171" s="20" t="s">
        <v>148</v>
      </c>
      <c r="BE171" s="178">
        <f>IF(N171="základní",J171,0)</f>
        <v>0</v>
      </c>
      <c r="BF171" s="178">
        <f>IF(N171="snížená",J171,0)</f>
        <v>0</v>
      </c>
      <c r="BG171" s="178">
        <f>IF(N171="zákl. přenesená",J171,0)</f>
        <v>0</v>
      </c>
      <c r="BH171" s="178">
        <f>IF(N171="sníž. přenesená",J171,0)</f>
        <v>0</v>
      </c>
      <c r="BI171" s="178">
        <f>IF(N171="nulová",J171,0)</f>
        <v>0</v>
      </c>
      <c r="BJ171" s="20" t="s">
        <v>156</v>
      </c>
      <c r="BK171" s="178">
        <f>ROUND(I171*H171,2)</f>
        <v>0</v>
      </c>
      <c r="BL171" s="20" t="s">
        <v>282</v>
      </c>
      <c r="BM171" s="177" t="s">
        <v>1206</v>
      </c>
    </row>
    <row r="172" s="2" customFormat="1">
      <c r="A172" s="39"/>
      <c r="B172" s="40"/>
      <c r="C172" s="39"/>
      <c r="D172" s="179" t="s">
        <v>158</v>
      </c>
      <c r="E172" s="39"/>
      <c r="F172" s="180" t="s">
        <v>1205</v>
      </c>
      <c r="G172" s="39"/>
      <c r="H172" s="39"/>
      <c r="I172" s="181"/>
      <c r="J172" s="39"/>
      <c r="K172" s="39"/>
      <c r="L172" s="40"/>
      <c r="M172" s="182"/>
      <c r="N172" s="183"/>
      <c r="O172" s="73"/>
      <c r="P172" s="73"/>
      <c r="Q172" s="73"/>
      <c r="R172" s="73"/>
      <c r="S172" s="73"/>
      <c r="T172" s="74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20" t="s">
        <v>158</v>
      </c>
      <c r="AU172" s="20" t="s">
        <v>156</v>
      </c>
    </row>
    <row r="173" s="2" customFormat="1" ht="24.15" customHeight="1">
      <c r="A173" s="39"/>
      <c r="B173" s="165"/>
      <c r="C173" s="166" t="s">
        <v>282</v>
      </c>
      <c r="D173" s="166" t="s">
        <v>150</v>
      </c>
      <c r="E173" s="167" t="s">
        <v>1207</v>
      </c>
      <c r="F173" s="168" t="s">
        <v>1208</v>
      </c>
      <c r="G173" s="169" t="s">
        <v>853</v>
      </c>
      <c r="H173" s="222"/>
      <c r="I173" s="171"/>
      <c r="J173" s="172">
        <f>ROUND(I173*H173,2)</f>
        <v>0</v>
      </c>
      <c r="K173" s="168" t="s">
        <v>154</v>
      </c>
      <c r="L173" s="40"/>
      <c r="M173" s="173" t="s">
        <v>3</v>
      </c>
      <c r="N173" s="174" t="s">
        <v>48</v>
      </c>
      <c r="O173" s="73"/>
      <c r="P173" s="175">
        <f>O173*H173</f>
        <v>0</v>
      </c>
      <c r="Q173" s="175">
        <v>0</v>
      </c>
      <c r="R173" s="175">
        <f>Q173*H173</f>
        <v>0</v>
      </c>
      <c r="S173" s="175">
        <v>0</v>
      </c>
      <c r="T173" s="17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177" t="s">
        <v>282</v>
      </c>
      <c r="AT173" s="177" t="s">
        <v>150</v>
      </c>
      <c r="AU173" s="177" t="s">
        <v>156</v>
      </c>
      <c r="AY173" s="20" t="s">
        <v>148</v>
      </c>
      <c r="BE173" s="178">
        <f>IF(N173="základní",J173,0)</f>
        <v>0</v>
      </c>
      <c r="BF173" s="178">
        <f>IF(N173="snížená",J173,0)</f>
        <v>0</v>
      </c>
      <c r="BG173" s="178">
        <f>IF(N173="zákl. přenesená",J173,0)</f>
        <v>0</v>
      </c>
      <c r="BH173" s="178">
        <f>IF(N173="sníž. přenesená",J173,0)</f>
        <v>0</v>
      </c>
      <c r="BI173" s="178">
        <f>IF(N173="nulová",J173,0)</f>
        <v>0</v>
      </c>
      <c r="BJ173" s="20" t="s">
        <v>156</v>
      </c>
      <c r="BK173" s="178">
        <f>ROUND(I173*H173,2)</f>
        <v>0</v>
      </c>
      <c r="BL173" s="20" t="s">
        <v>282</v>
      </c>
      <c r="BM173" s="177" t="s">
        <v>1209</v>
      </c>
    </row>
    <row r="174" s="2" customFormat="1">
      <c r="A174" s="39"/>
      <c r="B174" s="40"/>
      <c r="C174" s="39"/>
      <c r="D174" s="179" t="s">
        <v>158</v>
      </c>
      <c r="E174" s="39"/>
      <c r="F174" s="180" t="s">
        <v>1210</v>
      </c>
      <c r="G174" s="39"/>
      <c r="H174" s="39"/>
      <c r="I174" s="181"/>
      <c r="J174" s="39"/>
      <c r="K174" s="39"/>
      <c r="L174" s="40"/>
      <c r="M174" s="182"/>
      <c r="N174" s="183"/>
      <c r="O174" s="73"/>
      <c r="P174" s="73"/>
      <c r="Q174" s="73"/>
      <c r="R174" s="73"/>
      <c r="S174" s="73"/>
      <c r="T174" s="74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20" t="s">
        <v>158</v>
      </c>
      <c r="AU174" s="20" t="s">
        <v>156</v>
      </c>
    </row>
    <row r="175" s="2" customFormat="1">
      <c r="A175" s="39"/>
      <c r="B175" s="40"/>
      <c r="C175" s="39"/>
      <c r="D175" s="184" t="s">
        <v>160</v>
      </c>
      <c r="E175" s="39"/>
      <c r="F175" s="185" t="s">
        <v>1211</v>
      </c>
      <c r="G175" s="39"/>
      <c r="H175" s="39"/>
      <c r="I175" s="181"/>
      <c r="J175" s="39"/>
      <c r="K175" s="39"/>
      <c r="L175" s="40"/>
      <c r="M175" s="182"/>
      <c r="N175" s="183"/>
      <c r="O175" s="73"/>
      <c r="P175" s="73"/>
      <c r="Q175" s="73"/>
      <c r="R175" s="73"/>
      <c r="S175" s="73"/>
      <c r="T175" s="74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20" t="s">
        <v>160</v>
      </c>
      <c r="AU175" s="20" t="s">
        <v>156</v>
      </c>
    </row>
    <row r="176" s="12" customFormat="1" ht="22.8" customHeight="1">
      <c r="A176" s="12"/>
      <c r="B176" s="152"/>
      <c r="C176" s="12"/>
      <c r="D176" s="153" t="s">
        <v>75</v>
      </c>
      <c r="E176" s="163" t="s">
        <v>857</v>
      </c>
      <c r="F176" s="163" t="s">
        <v>858</v>
      </c>
      <c r="G176" s="12"/>
      <c r="H176" s="12"/>
      <c r="I176" s="155"/>
      <c r="J176" s="164">
        <f>BK176</f>
        <v>0</v>
      </c>
      <c r="K176" s="12"/>
      <c r="L176" s="152"/>
      <c r="M176" s="157"/>
      <c r="N176" s="158"/>
      <c r="O176" s="158"/>
      <c r="P176" s="159">
        <f>SUM(P177:P187)</f>
        <v>0</v>
      </c>
      <c r="Q176" s="158"/>
      <c r="R176" s="159">
        <f>SUM(R177:R187)</f>
        <v>0.045954000000000002</v>
      </c>
      <c r="S176" s="158"/>
      <c r="T176" s="160">
        <f>SUM(T177:T187)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53" t="s">
        <v>156</v>
      </c>
      <c r="AT176" s="161" t="s">
        <v>75</v>
      </c>
      <c r="AU176" s="161" t="s">
        <v>84</v>
      </c>
      <c r="AY176" s="153" t="s">
        <v>148</v>
      </c>
      <c r="BK176" s="162">
        <f>SUM(BK177:BK187)</f>
        <v>0</v>
      </c>
    </row>
    <row r="177" s="2" customFormat="1" ht="33" customHeight="1">
      <c r="A177" s="39"/>
      <c r="B177" s="165"/>
      <c r="C177" s="166" t="s">
        <v>295</v>
      </c>
      <c r="D177" s="166" t="s">
        <v>150</v>
      </c>
      <c r="E177" s="167" t="s">
        <v>1212</v>
      </c>
      <c r="F177" s="168" t="s">
        <v>1213</v>
      </c>
      <c r="G177" s="169" t="s">
        <v>153</v>
      </c>
      <c r="H177" s="170">
        <v>99.900000000000006</v>
      </c>
      <c r="I177" s="171"/>
      <c r="J177" s="172">
        <f>ROUND(I177*H177,2)</f>
        <v>0</v>
      </c>
      <c r="K177" s="168" t="s">
        <v>154</v>
      </c>
      <c r="L177" s="40"/>
      <c r="M177" s="173" t="s">
        <v>3</v>
      </c>
      <c r="N177" s="174" t="s">
        <v>48</v>
      </c>
      <c r="O177" s="73"/>
      <c r="P177" s="175">
        <f>O177*H177</f>
        <v>0</v>
      </c>
      <c r="Q177" s="175">
        <v>0.00020000000000000001</v>
      </c>
      <c r="R177" s="175">
        <f>Q177*H177</f>
        <v>0.019980000000000001</v>
      </c>
      <c r="S177" s="175">
        <v>0</v>
      </c>
      <c r="T177" s="17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177" t="s">
        <v>282</v>
      </c>
      <c r="AT177" s="177" t="s">
        <v>150</v>
      </c>
      <c r="AU177" s="177" t="s">
        <v>156</v>
      </c>
      <c r="AY177" s="20" t="s">
        <v>148</v>
      </c>
      <c r="BE177" s="178">
        <f>IF(N177="základní",J177,0)</f>
        <v>0</v>
      </c>
      <c r="BF177" s="178">
        <f>IF(N177="snížená",J177,0)</f>
        <v>0</v>
      </c>
      <c r="BG177" s="178">
        <f>IF(N177="zákl. přenesená",J177,0)</f>
        <v>0</v>
      </c>
      <c r="BH177" s="178">
        <f>IF(N177="sníž. přenesená",J177,0)</f>
        <v>0</v>
      </c>
      <c r="BI177" s="178">
        <f>IF(N177="nulová",J177,0)</f>
        <v>0</v>
      </c>
      <c r="BJ177" s="20" t="s">
        <v>156</v>
      </c>
      <c r="BK177" s="178">
        <f>ROUND(I177*H177,2)</f>
        <v>0</v>
      </c>
      <c r="BL177" s="20" t="s">
        <v>282</v>
      </c>
      <c r="BM177" s="177" t="s">
        <v>1214</v>
      </c>
    </row>
    <row r="178" s="2" customFormat="1">
      <c r="A178" s="39"/>
      <c r="B178" s="40"/>
      <c r="C178" s="39"/>
      <c r="D178" s="179" t="s">
        <v>158</v>
      </c>
      <c r="E178" s="39"/>
      <c r="F178" s="180" t="s">
        <v>1215</v>
      </c>
      <c r="G178" s="39"/>
      <c r="H178" s="39"/>
      <c r="I178" s="181"/>
      <c r="J178" s="39"/>
      <c r="K178" s="39"/>
      <c r="L178" s="40"/>
      <c r="M178" s="182"/>
      <c r="N178" s="183"/>
      <c r="O178" s="73"/>
      <c r="P178" s="73"/>
      <c r="Q178" s="73"/>
      <c r="R178" s="73"/>
      <c r="S178" s="73"/>
      <c r="T178" s="74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20" t="s">
        <v>158</v>
      </c>
      <c r="AU178" s="20" t="s">
        <v>156</v>
      </c>
    </row>
    <row r="179" s="2" customFormat="1">
      <c r="A179" s="39"/>
      <c r="B179" s="40"/>
      <c r="C179" s="39"/>
      <c r="D179" s="184" t="s">
        <v>160</v>
      </c>
      <c r="E179" s="39"/>
      <c r="F179" s="185" t="s">
        <v>1216</v>
      </c>
      <c r="G179" s="39"/>
      <c r="H179" s="39"/>
      <c r="I179" s="181"/>
      <c r="J179" s="39"/>
      <c r="K179" s="39"/>
      <c r="L179" s="40"/>
      <c r="M179" s="182"/>
      <c r="N179" s="183"/>
      <c r="O179" s="73"/>
      <c r="P179" s="73"/>
      <c r="Q179" s="73"/>
      <c r="R179" s="73"/>
      <c r="S179" s="73"/>
      <c r="T179" s="74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20" t="s">
        <v>160</v>
      </c>
      <c r="AU179" s="20" t="s">
        <v>156</v>
      </c>
    </row>
    <row r="180" s="13" customFormat="1">
      <c r="A180" s="13"/>
      <c r="B180" s="186"/>
      <c r="C180" s="13"/>
      <c r="D180" s="179" t="s">
        <v>162</v>
      </c>
      <c r="E180" s="187" t="s">
        <v>3</v>
      </c>
      <c r="F180" s="188" t="s">
        <v>1153</v>
      </c>
      <c r="G180" s="13"/>
      <c r="H180" s="187" t="s">
        <v>3</v>
      </c>
      <c r="I180" s="189"/>
      <c r="J180" s="13"/>
      <c r="K180" s="13"/>
      <c r="L180" s="186"/>
      <c r="M180" s="190"/>
      <c r="N180" s="191"/>
      <c r="O180" s="191"/>
      <c r="P180" s="191"/>
      <c r="Q180" s="191"/>
      <c r="R180" s="191"/>
      <c r="S180" s="191"/>
      <c r="T180" s="19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7" t="s">
        <v>162</v>
      </c>
      <c r="AU180" s="187" t="s">
        <v>156</v>
      </c>
      <c r="AV180" s="13" t="s">
        <v>84</v>
      </c>
      <c r="AW180" s="13" t="s">
        <v>37</v>
      </c>
      <c r="AX180" s="13" t="s">
        <v>76</v>
      </c>
      <c r="AY180" s="187" t="s">
        <v>148</v>
      </c>
    </row>
    <row r="181" s="14" customFormat="1">
      <c r="A181" s="14"/>
      <c r="B181" s="193"/>
      <c r="C181" s="14"/>
      <c r="D181" s="179" t="s">
        <v>162</v>
      </c>
      <c r="E181" s="194" t="s">
        <v>3</v>
      </c>
      <c r="F181" s="195" t="s">
        <v>1217</v>
      </c>
      <c r="G181" s="14"/>
      <c r="H181" s="196">
        <v>89.700000000000003</v>
      </c>
      <c r="I181" s="197"/>
      <c r="J181" s="14"/>
      <c r="K181" s="14"/>
      <c r="L181" s="193"/>
      <c r="M181" s="198"/>
      <c r="N181" s="199"/>
      <c r="O181" s="199"/>
      <c r="P181" s="199"/>
      <c r="Q181" s="199"/>
      <c r="R181" s="199"/>
      <c r="S181" s="199"/>
      <c r="T181" s="20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4" t="s">
        <v>162</v>
      </c>
      <c r="AU181" s="194" t="s">
        <v>156</v>
      </c>
      <c r="AV181" s="14" t="s">
        <v>156</v>
      </c>
      <c r="AW181" s="14" t="s">
        <v>37</v>
      </c>
      <c r="AX181" s="14" t="s">
        <v>76</v>
      </c>
      <c r="AY181" s="194" t="s">
        <v>148</v>
      </c>
    </row>
    <row r="182" s="13" customFormat="1">
      <c r="A182" s="13"/>
      <c r="B182" s="186"/>
      <c r="C182" s="13"/>
      <c r="D182" s="179" t="s">
        <v>162</v>
      </c>
      <c r="E182" s="187" t="s">
        <v>3</v>
      </c>
      <c r="F182" s="188" t="s">
        <v>1218</v>
      </c>
      <c r="G182" s="13"/>
      <c r="H182" s="187" t="s">
        <v>3</v>
      </c>
      <c r="I182" s="189"/>
      <c r="J182" s="13"/>
      <c r="K182" s="13"/>
      <c r="L182" s="186"/>
      <c r="M182" s="190"/>
      <c r="N182" s="191"/>
      <c r="O182" s="191"/>
      <c r="P182" s="191"/>
      <c r="Q182" s="191"/>
      <c r="R182" s="191"/>
      <c r="S182" s="191"/>
      <c r="T182" s="19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7" t="s">
        <v>162</v>
      </c>
      <c r="AU182" s="187" t="s">
        <v>156</v>
      </c>
      <c r="AV182" s="13" t="s">
        <v>84</v>
      </c>
      <c r="AW182" s="13" t="s">
        <v>37</v>
      </c>
      <c r="AX182" s="13" t="s">
        <v>76</v>
      </c>
      <c r="AY182" s="187" t="s">
        <v>148</v>
      </c>
    </row>
    <row r="183" s="14" customFormat="1">
      <c r="A183" s="14"/>
      <c r="B183" s="193"/>
      <c r="C183" s="14"/>
      <c r="D183" s="179" t="s">
        <v>162</v>
      </c>
      <c r="E183" s="194" t="s">
        <v>3</v>
      </c>
      <c r="F183" s="195" t="s">
        <v>1219</v>
      </c>
      <c r="G183" s="14"/>
      <c r="H183" s="196">
        <v>10.199999999999999</v>
      </c>
      <c r="I183" s="197"/>
      <c r="J183" s="14"/>
      <c r="K183" s="14"/>
      <c r="L183" s="193"/>
      <c r="M183" s="198"/>
      <c r="N183" s="199"/>
      <c r="O183" s="199"/>
      <c r="P183" s="199"/>
      <c r="Q183" s="199"/>
      <c r="R183" s="199"/>
      <c r="S183" s="199"/>
      <c r="T183" s="20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4" t="s">
        <v>162</v>
      </c>
      <c r="AU183" s="194" t="s">
        <v>156</v>
      </c>
      <c r="AV183" s="14" t="s">
        <v>156</v>
      </c>
      <c r="AW183" s="14" t="s">
        <v>37</v>
      </c>
      <c r="AX183" s="14" t="s">
        <v>76</v>
      </c>
      <c r="AY183" s="194" t="s">
        <v>148</v>
      </c>
    </row>
    <row r="184" s="15" customFormat="1">
      <c r="A184" s="15"/>
      <c r="B184" s="201"/>
      <c r="C184" s="15"/>
      <c r="D184" s="179" t="s">
        <v>162</v>
      </c>
      <c r="E184" s="202" t="s">
        <v>3</v>
      </c>
      <c r="F184" s="203" t="s">
        <v>182</v>
      </c>
      <c r="G184" s="15"/>
      <c r="H184" s="204">
        <v>99.900000000000006</v>
      </c>
      <c r="I184" s="205"/>
      <c r="J184" s="15"/>
      <c r="K184" s="15"/>
      <c r="L184" s="201"/>
      <c r="M184" s="206"/>
      <c r="N184" s="207"/>
      <c r="O184" s="207"/>
      <c r="P184" s="207"/>
      <c r="Q184" s="207"/>
      <c r="R184" s="207"/>
      <c r="S184" s="207"/>
      <c r="T184" s="208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02" t="s">
        <v>162</v>
      </c>
      <c r="AU184" s="202" t="s">
        <v>156</v>
      </c>
      <c r="AV184" s="15" t="s">
        <v>155</v>
      </c>
      <c r="AW184" s="15" t="s">
        <v>37</v>
      </c>
      <c r="AX184" s="15" t="s">
        <v>84</v>
      </c>
      <c r="AY184" s="202" t="s">
        <v>148</v>
      </c>
    </row>
    <row r="185" s="2" customFormat="1" ht="33" customHeight="1">
      <c r="A185" s="39"/>
      <c r="B185" s="165"/>
      <c r="C185" s="166" t="s">
        <v>304</v>
      </c>
      <c r="D185" s="166" t="s">
        <v>150</v>
      </c>
      <c r="E185" s="167" t="s">
        <v>1220</v>
      </c>
      <c r="F185" s="168" t="s">
        <v>1221</v>
      </c>
      <c r="G185" s="169" t="s">
        <v>153</v>
      </c>
      <c r="H185" s="170">
        <v>99.900000000000006</v>
      </c>
      <c r="I185" s="171"/>
      <c r="J185" s="172">
        <f>ROUND(I185*H185,2)</f>
        <v>0</v>
      </c>
      <c r="K185" s="168" t="s">
        <v>154</v>
      </c>
      <c r="L185" s="40"/>
      <c r="M185" s="173" t="s">
        <v>3</v>
      </c>
      <c r="N185" s="174" t="s">
        <v>48</v>
      </c>
      <c r="O185" s="73"/>
      <c r="P185" s="175">
        <f>O185*H185</f>
        <v>0</v>
      </c>
      <c r="Q185" s="175">
        <v>0.00025999999999999998</v>
      </c>
      <c r="R185" s="175">
        <f>Q185*H185</f>
        <v>0.025974000000000001</v>
      </c>
      <c r="S185" s="175">
        <v>0</v>
      </c>
      <c r="T185" s="17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177" t="s">
        <v>282</v>
      </c>
      <c r="AT185" s="177" t="s">
        <v>150</v>
      </c>
      <c r="AU185" s="177" t="s">
        <v>156</v>
      </c>
      <c r="AY185" s="20" t="s">
        <v>148</v>
      </c>
      <c r="BE185" s="178">
        <f>IF(N185="základní",J185,0)</f>
        <v>0</v>
      </c>
      <c r="BF185" s="178">
        <f>IF(N185="snížená",J185,0)</f>
        <v>0</v>
      </c>
      <c r="BG185" s="178">
        <f>IF(N185="zákl. přenesená",J185,0)</f>
        <v>0</v>
      </c>
      <c r="BH185" s="178">
        <f>IF(N185="sníž. přenesená",J185,0)</f>
        <v>0</v>
      </c>
      <c r="BI185" s="178">
        <f>IF(N185="nulová",J185,0)</f>
        <v>0</v>
      </c>
      <c r="BJ185" s="20" t="s">
        <v>156</v>
      </c>
      <c r="BK185" s="178">
        <f>ROUND(I185*H185,2)</f>
        <v>0</v>
      </c>
      <c r="BL185" s="20" t="s">
        <v>282</v>
      </c>
      <c r="BM185" s="177" t="s">
        <v>1222</v>
      </c>
    </row>
    <row r="186" s="2" customFormat="1">
      <c r="A186" s="39"/>
      <c r="B186" s="40"/>
      <c r="C186" s="39"/>
      <c r="D186" s="179" t="s">
        <v>158</v>
      </c>
      <c r="E186" s="39"/>
      <c r="F186" s="180" t="s">
        <v>1223</v>
      </c>
      <c r="G186" s="39"/>
      <c r="H186" s="39"/>
      <c r="I186" s="181"/>
      <c r="J186" s="39"/>
      <c r="K186" s="39"/>
      <c r="L186" s="40"/>
      <c r="M186" s="182"/>
      <c r="N186" s="183"/>
      <c r="O186" s="73"/>
      <c r="P186" s="73"/>
      <c r="Q186" s="73"/>
      <c r="R186" s="73"/>
      <c r="S186" s="73"/>
      <c r="T186" s="74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20" t="s">
        <v>158</v>
      </c>
      <c r="AU186" s="20" t="s">
        <v>156</v>
      </c>
    </row>
    <row r="187" s="2" customFormat="1">
      <c r="A187" s="39"/>
      <c r="B187" s="40"/>
      <c r="C187" s="39"/>
      <c r="D187" s="184" t="s">
        <v>160</v>
      </c>
      <c r="E187" s="39"/>
      <c r="F187" s="185" t="s">
        <v>1224</v>
      </c>
      <c r="G187" s="39"/>
      <c r="H187" s="39"/>
      <c r="I187" s="181"/>
      <c r="J187" s="39"/>
      <c r="K187" s="39"/>
      <c r="L187" s="40"/>
      <c r="M187" s="223"/>
      <c r="N187" s="224"/>
      <c r="O187" s="225"/>
      <c r="P187" s="225"/>
      <c r="Q187" s="225"/>
      <c r="R187" s="225"/>
      <c r="S187" s="225"/>
      <c r="T187" s="22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20" t="s">
        <v>160</v>
      </c>
      <c r="AU187" s="20" t="s">
        <v>156</v>
      </c>
    </row>
    <row r="188" s="2" customFormat="1" ht="6.96" customHeight="1">
      <c r="A188" s="39"/>
      <c r="B188" s="56"/>
      <c r="C188" s="57"/>
      <c r="D188" s="57"/>
      <c r="E188" s="57"/>
      <c r="F188" s="57"/>
      <c r="G188" s="57"/>
      <c r="H188" s="57"/>
      <c r="I188" s="57"/>
      <c r="J188" s="57"/>
      <c r="K188" s="57"/>
      <c r="L188" s="40"/>
      <c r="M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</row>
  </sheetData>
  <autoFilter ref="C86:K18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4_01/310236251"/>
    <hyperlink ref="F99" r:id="rId2" display="https://podminky.urs.cz/item/CS_URS_2024_01/310238211"/>
    <hyperlink ref="F109" r:id="rId3" display="https://podminky.urs.cz/item/CS_URS_2024_01/317944321"/>
    <hyperlink ref="F119" r:id="rId4" display="https://podminky.urs.cz/item/CS_URS_2024_01/346244381"/>
    <hyperlink ref="F130" r:id="rId5" display="https://podminky.urs.cz/item/CS_URS_2024_01/611321145"/>
    <hyperlink ref="F138" r:id="rId6" display="https://podminky.urs.cz/item/CS_URS_2024_01/611321195"/>
    <hyperlink ref="F142" r:id="rId7" display="https://podminky.urs.cz/item/CS_URS_2024_01/612142001"/>
    <hyperlink ref="F147" r:id="rId8" display="https://podminky.urs.cz/item/CS_URS_2024_01/949111122"/>
    <hyperlink ref="F150" r:id="rId9" display="https://podminky.urs.cz/item/CS_URS_2024_01/949111222"/>
    <hyperlink ref="F154" r:id="rId10" display="https://podminky.urs.cz/item/CS_URS_2024_01/949121822"/>
    <hyperlink ref="F158" r:id="rId11" display="https://podminky.urs.cz/item/CS_URS_2024_01/998011002"/>
    <hyperlink ref="F163" r:id="rId12" display="https://podminky.urs.cz/item/CS_URS_2024_01/766660021"/>
    <hyperlink ref="F170" r:id="rId13" display="https://podminky.urs.cz/item/CS_URS_2024_01/766660729"/>
    <hyperlink ref="F175" r:id="rId14" display="https://podminky.urs.cz/item/CS_URS_2024_01/998766202"/>
    <hyperlink ref="F179" r:id="rId15" display="https://podminky.urs.cz/item/CS_URS_2024_01/784181109"/>
    <hyperlink ref="F187" r:id="rId16" display="https://podminky.urs.cz/item/CS_URS_2024_01/78421110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84</v>
      </c>
    </row>
    <row r="4" s="1" customFormat="1" ht="24.96" customHeight="1">
      <c r="B4" s="23"/>
      <c r="D4" s="24" t="s">
        <v>113</v>
      </c>
      <c r="L4" s="23"/>
      <c r="M4" s="115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Regenerace bytového domu na ulici Kepkova 1465/3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114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1225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25. 3. 2024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27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28</v>
      </c>
      <c r="F15" s="39"/>
      <c r="G15" s="39"/>
      <c r="H15" s="39"/>
      <c r="I15" s="33" t="s">
        <v>29</v>
      </c>
      <c r="J15" s="28" t="s">
        <v>30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31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29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33</v>
      </c>
      <c r="E20" s="39"/>
      <c r="F20" s="39"/>
      <c r="G20" s="39"/>
      <c r="H20" s="39"/>
      <c r="I20" s="33" t="s">
        <v>26</v>
      </c>
      <c r="J20" s="28" t="s">
        <v>34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35</v>
      </c>
      <c r="F21" s="39"/>
      <c r="G21" s="39"/>
      <c r="H21" s="39"/>
      <c r="I21" s="33" t="s">
        <v>29</v>
      </c>
      <c r="J21" s="28" t="s">
        <v>36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38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39</v>
      </c>
      <c r="F24" s="39"/>
      <c r="G24" s="39"/>
      <c r="H24" s="39"/>
      <c r="I24" s="33" t="s">
        <v>29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40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42</v>
      </c>
      <c r="E30" s="39"/>
      <c r="F30" s="39"/>
      <c r="G30" s="39"/>
      <c r="H30" s="39"/>
      <c r="I30" s="39"/>
      <c r="J30" s="91">
        <f>ROUND(J93,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44</v>
      </c>
      <c r="G32" s="39"/>
      <c r="H32" s="39"/>
      <c r="I32" s="44" t="s">
        <v>43</v>
      </c>
      <c r="J32" s="44" t="s">
        <v>45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46</v>
      </c>
      <c r="E33" s="33" t="s">
        <v>47</v>
      </c>
      <c r="F33" s="123">
        <f>ROUND((SUM(BE93:BE532)),  2)</f>
        <v>0</v>
      </c>
      <c r="G33" s="39"/>
      <c r="H33" s="39"/>
      <c r="I33" s="124">
        <v>0.20999999999999999</v>
      </c>
      <c r="J33" s="123">
        <f>ROUND(((SUM(BE93:BE532))*I33),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48</v>
      </c>
      <c r="F34" s="123">
        <f>ROUND((SUM(BF93:BF532)),  2)</f>
        <v>0</v>
      </c>
      <c r="G34" s="39"/>
      <c r="H34" s="39"/>
      <c r="I34" s="124">
        <v>0.12</v>
      </c>
      <c r="J34" s="123">
        <f>ROUND(((SUM(BF93:BF532))*I34),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49</v>
      </c>
      <c r="F35" s="123">
        <f>ROUND((SUM(BG93:BG532)),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50</v>
      </c>
      <c r="F36" s="123">
        <f>ROUND((SUM(BH93:BH532)),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51</v>
      </c>
      <c r="F37" s="123">
        <f>ROUND((SUM(BI93:BI532)),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52</v>
      </c>
      <c r="E39" s="77"/>
      <c r="F39" s="77"/>
      <c r="G39" s="127" t="s">
        <v>53</v>
      </c>
      <c r="H39" s="128" t="s">
        <v>54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116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Regenerace bytového domu na ulici Kepkova 1465/3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114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05 - Rekonstrukce čtyř bytů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Kepkova 1465/3</v>
      </c>
      <c r="G52" s="39"/>
      <c r="H52" s="39"/>
      <c r="I52" s="33" t="s">
        <v>23</v>
      </c>
      <c r="J52" s="65" t="str">
        <f>IF(J12="","",J12)</f>
        <v>25. 3. 2024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Statutární město Ostrava, městský obvod Slezská Os</v>
      </c>
      <c r="G54" s="39"/>
      <c r="H54" s="39"/>
      <c r="I54" s="33" t="s">
        <v>33</v>
      </c>
      <c r="J54" s="37" t="str">
        <f>E21</f>
        <v>Made 4 BIM s.r.o.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39"/>
      <c r="E55" s="39"/>
      <c r="F55" s="28" t="str">
        <f>IF(E18="","",E18)</f>
        <v>Vyplň údaj</v>
      </c>
      <c r="G55" s="39"/>
      <c r="H55" s="39"/>
      <c r="I55" s="33" t="s">
        <v>38</v>
      </c>
      <c r="J55" s="37" t="str">
        <f>E24</f>
        <v>Pavel Klus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117</v>
      </c>
      <c r="D57" s="125"/>
      <c r="E57" s="125"/>
      <c r="F57" s="125"/>
      <c r="G57" s="125"/>
      <c r="H57" s="125"/>
      <c r="I57" s="125"/>
      <c r="J57" s="132" t="s">
        <v>118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74</v>
      </c>
      <c r="D59" s="39"/>
      <c r="E59" s="39"/>
      <c r="F59" s="39"/>
      <c r="G59" s="39"/>
      <c r="H59" s="39"/>
      <c r="I59" s="39"/>
      <c r="J59" s="91">
        <f>J93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119</v>
      </c>
    </row>
    <row r="60" s="9" customFormat="1" ht="24.96" customHeight="1">
      <c r="A60" s="9"/>
      <c r="B60" s="134"/>
      <c r="C60" s="9"/>
      <c r="D60" s="135" t="s">
        <v>120</v>
      </c>
      <c r="E60" s="136"/>
      <c r="F60" s="136"/>
      <c r="G60" s="136"/>
      <c r="H60" s="136"/>
      <c r="I60" s="136"/>
      <c r="J60" s="137">
        <f>J94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604</v>
      </c>
      <c r="E61" s="140"/>
      <c r="F61" s="140"/>
      <c r="G61" s="140"/>
      <c r="H61" s="140"/>
      <c r="I61" s="140"/>
      <c r="J61" s="141">
        <f>J95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606</v>
      </c>
      <c r="E62" s="140"/>
      <c r="F62" s="140"/>
      <c r="G62" s="140"/>
      <c r="H62" s="140"/>
      <c r="I62" s="140"/>
      <c r="J62" s="141">
        <f>J100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8"/>
      <c r="C63" s="10"/>
      <c r="D63" s="139" t="s">
        <v>122</v>
      </c>
      <c r="E63" s="140"/>
      <c r="F63" s="140"/>
      <c r="G63" s="140"/>
      <c r="H63" s="140"/>
      <c r="I63" s="140"/>
      <c r="J63" s="141">
        <f>J211</f>
        <v>0</v>
      </c>
      <c r="K63" s="10"/>
      <c r="L63" s="13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8"/>
      <c r="C64" s="10"/>
      <c r="D64" s="139" t="s">
        <v>123</v>
      </c>
      <c r="E64" s="140"/>
      <c r="F64" s="140"/>
      <c r="G64" s="140"/>
      <c r="H64" s="140"/>
      <c r="I64" s="140"/>
      <c r="J64" s="141">
        <f>J244</f>
        <v>0</v>
      </c>
      <c r="K64" s="10"/>
      <c r="L64" s="13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8"/>
      <c r="C65" s="10"/>
      <c r="D65" s="139" t="s">
        <v>608</v>
      </c>
      <c r="E65" s="140"/>
      <c r="F65" s="140"/>
      <c r="G65" s="140"/>
      <c r="H65" s="140"/>
      <c r="I65" s="140"/>
      <c r="J65" s="141">
        <f>J258</f>
        <v>0</v>
      </c>
      <c r="K65" s="10"/>
      <c r="L65" s="13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34"/>
      <c r="C66" s="9"/>
      <c r="D66" s="135" t="s">
        <v>124</v>
      </c>
      <c r="E66" s="136"/>
      <c r="F66" s="136"/>
      <c r="G66" s="136"/>
      <c r="H66" s="136"/>
      <c r="I66" s="136"/>
      <c r="J66" s="137">
        <f>J262</f>
        <v>0</v>
      </c>
      <c r="K66" s="9"/>
      <c r="L66" s="13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38"/>
      <c r="C67" s="10"/>
      <c r="D67" s="139" t="s">
        <v>1226</v>
      </c>
      <c r="E67" s="140"/>
      <c r="F67" s="140"/>
      <c r="G67" s="140"/>
      <c r="H67" s="140"/>
      <c r="I67" s="140"/>
      <c r="J67" s="141">
        <f>J263</f>
        <v>0</v>
      </c>
      <c r="K67" s="10"/>
      <c r="L67" s="13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38"/>
      <c r="C68" s="10"/>
      <c r="D68" s="139" t="s">
        <v>1227</v>
      </c>
      <c r="E68" s="140"/>
      <c r="F68" s="140"/>
      <c r="G68" s="140"/>
      <c r="H68" s="140"/>
      <c r="I68" s="140"/>
      <c r="J68" s="141">
        <f>J277</f>
        <v>0</v>
      </c>
      <c r="K68" s="10"/>
      <c r="L68" s="13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38"/>
      <c r="C69" s="10"/>
      <c r="D69" s="139" t="s">
        <v>130</v>
      </c>
      <c r="E69" s="140"/>
      <c r="F69" s="140"/>
      <c r="G69" s="140"/>
      <c r="H69" s="140"/>
      <c r="I69" s="140"/>
      <c r="J69" s="141">
        <f>J353</f>
        <v>0</v>
      </c>
      <c r="K69" s="10"/>
      <c r="L69" s="13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38"/>
      <c r="C70" s="10"/>
      <c r="D70" s="139" t="s">
        <v>1228</v>
      </c>
      <c r="E70" s="140"/>
      <c r="F70" s="140"/>
      <c r="G70" s="140"/>
      <c r="H70" s="140"/>
      <c r="I70" s="140"/>
      <c r="J70" s="141">
        <f>J394</f>
        <v>0</v>
      </c>
      <c r="K70" s="10"/>
      <c r="L70" s="13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38"/>
      <c r="C71" s="10"/>
      <c r="D71" s="139" t="s">
        <v>1229</v>
      </c>
      <c r="E71" s="140"/>
      <c r="F71" s="140"/>
      <c r="G71" s="140"/>
      <c r="H71" s="140"/>
      <c r="I71" s="140"/>
      <c r="J71" s="141">
        <f>J442</f>
        <v>0</v>
      </c>
      <c r="K71" s="10"/>
      <c r="L71" s="13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38"/>
      <c r="C72" s="10"/>
      <c r="D72" s="139" t="s">
        <v>1230</v>
      </c>
      <c r="E72" s="140"/>
      <c r="F72" s="140"/>
      <c r="G72" s="140"/>
      <c r="H72" s="140"/>
      <c r="I72" s="140"/>
      <c r="J72" s="141">
        <f>J468</f>
        <v>0</v>
      </c>
      <c r="K72" s="10"/>
      <c r="L72" s="13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38"/>
      <c r="C73" s="10"/>
      <c r="D73" s="139" t="s">
        <v>610</v>
      </c>
      <c r="E73" s="140"/>
      <c r="F73" s="140"/>
      <c r="G73" s="140"/>
      <c r="H73" s="140"/>
      <c r="I73" s="140"/>
      <c r="J73" s="141">
        <f>J506</f>
        <v>0</v>
      </c>
      <c r="K73" s="10"/>
      <c r="L73" s="13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58"/>
      <c r="C79" s="59"/>
      <c r="D79" s="59"/>
      <c r="E79" s="59"/>
      <c r="F79" s="59"/>
      <c r="G79" s="59"/>
      <c r="H79" s="59"/>
      <c r="I79" s="59"/>
      <c r="J79" s="59"/>
      <c r="K79" s="5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133</v>
      </c>
      <c r="D80" s="39"/>
      <c r="E80" s="39"/>
      <c r="F80" s="39"/>
      <c r="G80" s="39"/>
      <c r="H80" s="39"/>
      <c r="I80" s="39"/>
      <c r="J80" s="39"/>
      <c r="K80" s="39"/>
      <c r="L80" s="11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39"/>
      <c r="D81" s="39"/>
      <c r="E81" s="39"/>
      <c r="F81" s="39"/>
      <c r="G81" s="39"/>
      <c r="H81" s="39"/>
      <c r="I81" s="39"/>
      <c r="J81" s="39"/>
      <c r="K81" s="39"/>
      <c r="L81" s="11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17</v>
      </c>
      <c r="D82" s="39"/>
      <c r="E82" s="39"/>
      <c r="F82" s="39"/>
      <c r="G82" s="39"/>
      <c r="H82" s="39"/>
      <c r="I82" s="39"/>
      <c r="J82" s="39"/>
      <c r="K82" s="39"/>
      <c r="L82" s="11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39"/>
      <c r="D83" s="39"/>
      <c r="E83" s="116" t="str">
        <f>E7</f>
        <v>Regenerace bytového domu na ulici Kepkova 1465/3</v>
      </c>
      <c r="F83" s="33"/>
      <c r="G83" s="33"/>
      <c r="H83" s="33"/>
      <c r="I83" s="39"/>
      <c r="J83" s="39"/>
      <c r="K83" s="39"/>
      <c r="L83" s="11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114</v>
      </c>
      <c r="D84" s="39"/>
      <c r="E84" s="39"/>
      <c r="F84" s="39"/>
      <c r="G84" s="39"/>
      <c r="H84" s="39"/>
      <c r="I84" s="39"/>
      <c r="J84" s="39"/>
      <c r="K84" s="39"/>
      <c r="L84" s="11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39"/>
      <c r="D85" s="39"/>
      <c r="E85" s="63" t="str">
        <f>E9</f>
        <v>05 - Rekonstrukce čtyř bytů</v>
      </c>
      <c r="F85" s="39"/>
      <c r="G85" s="39"/>
      <c r="H85" s="39"/>
      <c r="I85" s="39"/>
      <c r="J85" s="39"/>
      <c r="K85" s="39"/>
      <c r="L85" s="11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39"/>
      <c r="D86" s="39"/>
      <c r="E86" s="39"/>
      <c r="F86" s="39"/>
      <c r="G86" s="39"/>
      <c r="H86" s="39"/>
      <c r="I86" s="39"/>
      <c r="J86" s="39"/>
      <c r="K86" s="39"/>
      <c r="L86" s="11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39"/>
      <c r="E87" s="39"/>
      <c r="F87" s="28" t="str">
        <f>F12</f>
        <v>Kepkova 1465/3</v>
      </c>
      <c r="G87" s="39"/>
      <c r="H87" s="39"/>
      <c r="I87" s="33" t="s">
        <v>23</v>
      </c>
      <c r="J87" s="65" t="str">
        <f>IF(J12="","",J12)</f>
        <v>25. 3. 2024</v>
      </c>
      <c r="K87" s="39"/>
      <c r="L87" s="117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39"/>
      <c r="D88" s="39"/>
      <c r="E88" s="39"/>
      <c r="F88" s="39"/>
      <c r="G88" s="39"/>
      <c r="H88" s="39"/>
      <c r="I88" s="39"/>
      <c r="J88" s="39"/>
      <c r="K88" s="39"/>
      <c r="L88" s="117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39"/>
      <c r="E89" s="39"/>
      <c r="F89" s="28" t="str">
        <f>E15</f>
        <v>Statutární město Ostrava, městský obvod Slezská Os</v>
      </c>
      <c r="G89" s="39"/>
      <c r="H89" s="39"/>
      <c r="I89" s="33" t="s">
        <v>33</v>
      </c>
      <c r="J89" s="37" t="str">
        <f>E21</f>
        <v>Made 4 BIM s.r.o.</v>
      </c>
      <c r="K89" s="39"/>
      <c r="L89" s="117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31</v>
      </c>
      <c r="D90" s="39"/>
      <c r="E90" s="39"/>
      <c r="F90" s="28" t="str">
        <f>IF(E18="","",E18)</f>
        <v>Vyplň údaj</v>
      </c>
      <c r="G90" s="39"/>
      <c r="H90" s="39"/>
      <c r="I90" s="33" t="s">
        <v>38</v>
      </c>
      <c r="J90" s="37" t="str">
        <f>E24</f>
        <v>Pavel Klus</v>
      </c>
      <c r="K90" s="39"/>
      <c r="L90" s="117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39"/>
      <c r="D91" s="39"/>
      <c r="E91" s="39"/>
      <c r="F91" s="39"/>
      <c r="G91" s="39"/>
      <c r="H91" s="39"/>
      <c r="I91" s="39"/>
      <c r="J91" s="39"/>
      <c r="K91" s="39"/>
      <c r="L91" s="117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42"/>
      <c r="B92" s="143"/>
      <c r="C92" s="144" t="s">
        <v>134</v>
      </c>
      <c r="D92" s="145" t="s">
        <v>61</v>
      </c>
      <c r="E92" s="145" t="s">
        <v>57</v>
      </c>
      <c r="F92" s="145" t="s">
        <v>58</v>
      </c>
      <c r="G92" s="145" t="s">
        <v>135</v>
      </c>
      <c r="H92" s="145" t="s">
        <v>136</v>
      </c>
      <c r="I92" s="145" t="s">
        <v>137</v>
      </c>
      <c r="J92" s="145" t="s">
        <v>118</v>
      </c>
      <c r="K92" s="146" t="s">
        <v>138</v>
      </c>
      <c r="L92" s="147"/>
      <c r="M92" s="81" t="s">
        <v>3</v>
      </c>
      <c r="N92" s="82" t="s">
        <v>46</v>
      </c>
      <c r="O92" s="82" t="s">
        <v>139</v>
      </c>
      <c r="P92" s="82" t="s">
        <v>140</v>
      </c>
      <c r="Q92" s="82" t="s">
        <v>141</v>
      </c>
      <c r="R92" s="82" t="s">
        <v>142</v>
      </c>
      <c r="S92" s="82" t="s">
        <v>143</v>
      </c>
      <c r="T92" s="83" t="s">
        <v>144</v>
      </c>
      <c r="U92" s="142"/>
      <c r="V92" s="142"/>
      <c r="W92" s="142"/>
      <c r="X92" s="142"/>
      <c r="Y92" s="142"/>
      <c r="Z92" s="142"/>
      <c r="AA92" s="142"/>
      <c r="AB92" s="142"/>
      <c r="AC92" s="142"/>
      <c r="AD92" s="142"/>
      <c r="AE92" s="142"/>
    </row>
    <row r="93" s="2" customFormat="1" ht="22.8" customHeight="1">
      <c r="A93" s="39"/>
      <c r="B93" s="40"/>
      <c r="C93" s="88" t="s">
        <v>145</v>
      </c>
      <c r="D93" s="39"/>
      <c r="E93" s="39"/>
      <c r="F93" s="39"/>
      <c r="G93" s="39"/>
      <c r="H93" s="39"/>
      <c r="I93" s="39"/>
      <c r="J93" s="148">
        <f>BK93</f>
        <v>0</v>
      </c>
      <c r="K93" s="39"/>
      <c r="L93" s="40"/>
      <c r="M93" s="84"/>
      <c r="N93" s="69"/>
      <c r="O93" s="85"/>
      <c r="P93" s="149">
        <f>P94+P262</f>
        <v>0</v>
      </c>
      <c r="Q93" s="85"/>
      <c r="R93" s="149">
        <f>R94+R262</f>
        <v>77.274035999999995</v>
      </c>
      <c r="S93" s="85"/>
      <c r="T93" s="150">
        <f>T94+T262</f>
        <v>0.72116000000000002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20" t="s">
        <v>75</v>
      </c>
      <c r="AU93" s="20" t="s">
        <v>119</v>
      </c>
      <c r="BK93" s="151">
        <f>BK94+BK262</f>
        <v>0</v>
      </c>
    </row>
    <row r="94" s="12" customFormat="1" ht="25.92" customHeight="1">
      <c r="A94" s="12"/>
      <c r="B94" s="152"/>
      <c r="C94" s="12"/>
      <c r="D94" s="153" t="s">
        <v>75</v>
      </c>
      <c r="E94" s="154" t="s">
        <v>146</v>
      </c>
      <c r="F94" s="154" t="s">
        <v>147</v>
      </c>
      <c r="G94" s="12"/>
      <c r="H94" s="12"/>
      <c r="I94" s="155"/>
      <c r="J94" s="156">
        <f>BK94</f>
        <v>0</v>
      </c>
      <c r="K94" s="12"/>
      <c r="L94" s="152"/>
      <c r="M94" s="157"/>
      <c r="N94" s="158"/>
      <c r="O94" s="158"/>
      <c r="P94" s="159">
        <f>P95+P100+P211+P244+P258</f>
        <v>0</v>
      </c>
      <c r="Q94" s="158"/>
      <c r="R94" s="159">
        <f>R95+R100+R211+R244+R258</f>
        <v>57.984307400000006</v>
      </c>
      <c r="S94" s="158"/>
      <c r="T94" s="160">
        <f>T95+T100+T211+T244+T258</f>
        <v>0.71299999999999997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53" t="s">
        <v>84</v>
      </c>
      <c r="AT94" s="161" t="s">
        <v>75</v>
      </c>
      <c r="AU94" s="161" t="s">
        <v>76</v>
      </c>
      <c r="AY94" s="153" t="s">
        <v>148</v>
      </c>
      <c r="BK94" s="162">
        <f>BK95+BK100+BK211+BK244+BK258</f>
        <v>0</v>
      </c>
    </row>
    <row r="95" s="12" customFormat="1" ht="22.8" customHeight="1">
      <c r="A95" s="12"/>
      <c r="B95" s="152"/>
      <c r="C95" s="12"/>
      <c r="D95" s="153" t="s">
        <v>75</v>
      </c>
      <c r="E95" s="163" t="s">
        <v>172</v>
      </c>
      <c r="F95" s="163" t="s">
        <v>681</v>
      </c>
      <c r="G95" s="12"/>
      <c r="H95" s="12"/>
      <c r="I95" s="155"/>
      <c r="J95" s="164">
        <f>BK95</f>
        <v>0</v>
      </c>
      <c r="K95" s="12"/>
      <c r="L95" s="152"/>
      <c r="M95" s="157"/>
      <c r="N95" s="158"/>
      <c r="O95" s="158"/>
      <c r="P95" s="159">
        <f>SUM(P96:P99)</f>
        <v>0</v>
      </c>
      <c r="Q95" s="158"/>
      <c r="R95" s="159">
        <f>SUM(R96:R99)</f>
        <v>0.42191999999999996</v>
      </c>
      <c r="S95" s="158"/>
      <c r="T95" s="160">
        <f>SUM(T96:T99)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53" t="s">
        <v>84</v>
      </c>
      <c r="AT95" s="161" t="s">
        <v>75</v>
      </c>
      <c r="AU95" s="161" t="s">
        <v>84</v>
      </c>
      <c r="AY95" s="153" t="s">
        <v>148</v>
      </c>
      <c r="BK95" s="162">
        <f>SUM(BK96:BK99)</f>
        <v>0</v>
      </c>
    </row>
    <row r="96" s="2" customFormat="1" ht="24.15" customHeight="1">
      <c r="A96" s="39"/>
      <c r="B96" s="165"/>
      <c r="C96" s="166" t="s">
        <v>84</v>
      </c>
      <c r="D96" s="166" t="s">
        <v>150</v>
      </c>
      <c r="E96" s="167" t="s">
        <v>1231</v>
      </c>
      <c r="F96" s="168" t="s">
        <v>1232</v>
      </c>
      <c r="G96" s="169" t="s">
        <v>153</v>
      </c>
      <c r="H96" s="170">
        <v>5.7599999999999998</v>
      </c>
      <c r="I96" s="171"/>
      <c r="J96" s="172">
        <f>ROUND(I96*H96,2)</f>
        <v>0</v>
      </c>
      <c r="K96" s="168" t="s">
        <v>154</v>
      </c>
      <c r="L96" s="40"/>
      <c r="M96" s="173" t="s">
        <v>3</v>
      </c>
      <c r="N96" s="174" t="s">
        <v>48</v>
      </c>
      <c r="O96" s="73"/>
      <c r="P96" s="175">
        <f>O96*H96</f>
        <v>0</v>
      </c>
      <c r="Q96" s="175">
        <v>0.073249999999999996</v>
      </c>
      <c r="R96" s="175">
        <f>Q96*H96</f>
        <v>0.42191999999999996</v>
      </c>
      <c r="S96" s="175">
        <v>0</v>
      </c>
      <c r="T96" s="17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177" t="s">
        <v>155</v>
      </c>
      <c r="AT96" s="177" t="s">
        <v>150</v>
      </c>
      <c r="AU96" s="177" t="s">
        <v>156</v>
      </c>
      <c r="AY96" s="20" t="s">
        <v>148</v>
      </c>
      <c r="BE96" s="178">
        <f>IF(N96="základní",J96,0)</f>
        <v>0</v>
      </c>
      <c r="BF96" s="178">
        <f>IF(N96="snížená",J96,0)</f>
        <v>0</v>
      </c>
      <c r="BG96" s="178">
        <f>IF(N96="zákl. přenesená",J96,0)</f>
        <v>0</v>
      </c>
      <c r="BH96" s="178">
        <f>IF(N96="sníž. přenesená",J96,0)</f>
        <v>0</v>
      </c>
      <c r="BI96" s="178">
        <f>IF(N96="nulová",J96,0)</f>
        <v>0</v>
      </c>
      <c r="BJ96" s="20" t="s">
        <v>156</v>
      </c>
      <c r="BK96" s="178">
        <f>ROUND(I96*H96,2)</f>
        <v>0</v>
      </c>
      <c r="BL96" s="20" t="s">
        <v>155</v>
      </c>
      <c r="BM96" s="177" t="s">
        <v>1233</v>
      </c>
    </row>
    <row r="97" s="2" customFormat="1">
      <c r="A97" s="39"/>
      <c r="B97" s="40"/>
      <c r="C97" s="39"/>
      <c r="D97" s="179" t="s">
        <v>158</v>
      </c>
      <c r="E97" s="39"/>
      <c r="F97" s="180" t="s">
        <v>1234</v>
      </c>
      <c r="G97" s="39"/>
      <c r="H97" s="39"/>
      <c r="I97" s="181"/>
      <c r="J97" s="39"/>
      <c r="K97" s="39"/>
      <c r="L97" s="40"/>
      <c r="M97" s="182"/>
      <c r="N97" s="183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158</v>
      </c>
      <c r="AU97" s="20" t="s">
        <v>156</v>
      </c>
    </row>
    <row r="98" s="2" customFormat="1">
      <c r="A98" s="39"/>
      <c r="B98" s="40"/>
      <c r="C98" s="39"/>
      <c r="D98" s="184" t="s">
        <v>160</v>
      </c>
      <c r="E98" s="39"/>
      <c r="F98" s="185" t="s">
        <v>1235</v>
      </c>
      <c r="G98" s="39"/>
      <c r="H98" s="39"/>
      <c r="I98" s="181"/>
      <c r="J98" s="39"/>
      <c r="K98" s="39"/>
      <c r="L98" s="40"/>
      <c r="M98" s="182"/>
      <c r="N98" s="183"/>
      <c r="O98" s="73"/>
      <c r="P98" s="73"/>
      <c r="Q98" s="73"/>
      <c r="R98" s="73"/>
      <c r="S98" s="73"/>
      <c r="T98" s="74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20" t="s">
        <v>160</v>
      </c>
      <c r="AU98" s="20" t="s">
        <v>156</v>
      </c>
    </row>
    <row r="99" s="14" customFormat="1">
      <c r="A99" s="14"/>
      <c r="B99" s="193"/>
      <c r="C99" s="14"/>
      <c r="D99" s="179" t="s">
        <v>162</v>
      </c>
      <c r="E99" s="194" t="s">
        <v>3</v>
      </c>
      <c r="F99" s="195" t="s">
        <v>1236</v>
      </c>
      <c r="G99" s="14"/>
      <c r="H99" s="196">
        <v>5.7599999999999998</v>
      </c>
      <c r="I99" s="197"/>
      <c r="J99" s="14"/>
      <c r="K99" s="14"/>
      <c r="L99" s="193"/>
      <c r="M99" s="198"/>
      <c r="N99" s="199"/>
      <c r="O99" s="199"/>
      <c r="P99" s="199"/>
      <c r="Q99" s="199"/>
      <c r="R99" s="199"/>
      <c r="S99" s="199"/>
      <c r="T99" s="20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194" t="s">
        <v>162</v>
      </c>
      <c r="AU99" s="194" t="s">
        <v>156</v>
      </c>
      <c r="AV99" s="14" t="s">
        <v>156</v>
      </c>
      <c r="AW99" s="14" t="s">
        <v>37</v>
      </c>
      <c r="AX99" s="14" t="s">
        <v>84</v>
      </c>
      <c r="AY99" s="194" t="s">
        <v>148</v>
      </c>
    </row>
    <row r="100" s="12" customFormat="1" ht="22.8" customHeight="1">
      <c r="A100" s="12"/>
      <c r="B100" s="152"/>
      <c r="C100" s="12"/>
      <c r="D100" s="153" t="s">
        <v>75</v>
      </c>
      <c r="E100" s="163" t="s">
        <v>199</v>
      </c>
      <c r="F100" s="163" t="s">
        <v>700</v>
      </c>
      <c r="G100" s="12"/>
      <c r="H100" s="12"/>
      <c r="I100" s="155"/>
      <c r="J100" s="164">
        <f>BK100</f>
        <v>0</v>
      </c>
      <c r="K100" s="12"/>
      <c r="L100" s="152"/>
      <c r="M100" s="157"/>
      <c r="N100" s="158"/>
      <c r="O100" s="158"/>
      <c r="P100" s="159">
        <f>SUM(P101:P210)</f>
        <v>0</v>
      </c>
      <c r="Q100" s="158"/>
      <c r="R100" s="159">
        <f>SUM(R101:R210)</f>
        <v>56.548617400000005</v>
      </c>
      <c r="S100" s="158"/>
      <c r="T100" s="160">
        <f>SUM(T101:T210)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53" t="s">
        <v>84</v>
      </c>
      <c r="AT100" s="161" t="s">
        <v>75</v>
      </c>
      <c r="AU100" s="161" t="s">
        <v>84</v>
      </c>
      <c r="AY100" s="153" t="s">
        <v>148</v>
      </c>
      <c r="BK100" s="162">
        <f>SUM(BK101:BK210)</f>
        <v>0</v>
      </c>
    </row>
    <row r="101" s="2" customFormat="1" ht="21.75" customHeight="1">
      <c r="A101" s="39"/>
      <c r="B101" s="165"/>
      <c r="C101" s="166" t="s">
        <v>156</v>
      </c>
      <c r="D101" s="166" t="s">
        <v>150</v>
      </c>
      <c r="E101" s="167" t="s">
        <v>1237</v>
      </c>
      <c r="F101" s="168" t="s">
        <v>1238</v>
      </c>
      <c r="G101" s="169" t="s">
        <v>153</v>
      </c>
      <c r="H101" s="170">
        <v>64.799999999999997</v>
      </c>
      <c r="I101" s="171"/>
      <c r="J101" s="172">
        <f>ROUND(I101*H101,2)</f>
        <v>0</v>
      </c>
      <c r="K101" s="168" t="s">
        <v>154</v>
      </c>
      <c r="L101" s="40"/>
      <c r="M101" s="173" t="s">
        <v>3</v>
      </c>
      <c r="N101" s="174" t="s">
        <v>48</v>
      </c>
      <c r="O101" s="73"/>
      <c r="P101" s="175">
        <f>O101*H101</f>
        <v>0</v>
      </c>
      <c r="Q101" s="175">
        <v>0.056000000000000001</v>
      </c>
      <c r="R101" s="175">
        <f>Q101*H101</f>
        <v>3.6288</v>
      </c>
      <c r="S101" s="175">
        <v>0</v>
      </c>
      <c r="T101" s="17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77" t="s">
        <v>155</v>
      </c>
      <c r="AT101" s="177" t="s">
        <v>150</v>
      </c>
      <c r="AU101" s="177" t="s">
        <v>156</v>
      </c>
      <c r="AY101" s="20" t="s">
        <v>148</v>
      </c>
      <c r="BE101" s="178">
        <f>IF(N101="základní",J101,0)</f>
        <v>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20" t="s">
        <v>156</v>
      </c>
      <c r="BK101" s="178">
        <f>ROUND(I101*H101,2)</f>
        <v>0</v>
      </c>
      <c r="BL101" s="20" t="s">
        <v>155</v>
      </c>
      <c r="BM101" s="177" t="s">
        <v>1239</v>
      </c>
    </row>
    <row r="102" s="2" customFormat="1">
      <c r="A102" s="39"/>
      <c r="B102" s="40"/>
      <c r="C102" s="39"/>
      <c r="D102" s="179" t="s">
        <v>158</v>
      </c>
      <c r="E102" s="39"/>
      <c r="F102" s="180" t="s">
        <v>1240</v>
      </c>
      <c r="G102" s="39"/>
      <c r="H102" s="39"/>
      <c r="I102" s="181"/>
      <c r="J102" s="39"/>
      <c r="K102" s="39"/>
      <c r="L102" s="40"/>
      <c r="M102" s="182"/>
      <c r="N102" s="183"/>
      <c r="O102" s="73"/>
      <c r="P102" s="73"/>
      <c r="Q102" s="73"/>
      <c r="R102" s="73"/>
      <c r="S102" s="73"/>
      <c r="T102" s="74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20" t="s">
        <v>158</v>
      </c>
      <c r="AU102" s="20" t="s">
        <v>156</v>
      </c>
    </row>
    <row r="103" s="2" customFormat="1">
      <c r="A103" s="39"/>
      <c r="B103" s="40"/>
      <c r="C103" s="39"/>
      <c r="D103" s="184" t="s">
        <v>160</v>
      </c>
      <c r="E103" s="39"/>
      <c r="F103" s="185" t="s">
        <v>1241</v>
      </c>
      <c r="G103" s="39"/>
      <c r="H103" s="39"/>
      <c r="I103" s="181"/>
      <c r="J103" s="39"/>
      <c r="K103" s="39"/>
      <c r="L103" s="40"/>
      <c r="M103" s="182"/>
      <c r="N103" s="183"/>
      <c r="O103" s="73"/>
      <c r="P103" s="73"/>
      <c r="Q103" s="73"/>
      <c r="R103" s="73"/>
      <c r="S103" s="73"/>
      <c r="T103" s="74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20" t="s">
        <v>160</v>
      </c>
      <c r="AU103" s="20" t="s">
        <v>156</v>
      </c>
    </row>
    <row r="104" s="13" customFormat="1">
      <c r="A104" s="13"/>
      <c r="B104" s="186"/>
      <c r="C104" s="13"/>
      <c r="D104" s="179" t="s">
        <v>162</v>
      </c>
      <c r="E104" s="187" t="s">
        <v>3</v>
      </c>
      <c r="F104" s="188" t="s">
        <v>280</v>
      </c>
      <c r="G104" s="13"/>
      <c r="H104" s="187" t="s">
        <v>3</v>
      </c>
      <c r="I104" s="189"/>
      <c r="J104" s="13"/>
      <c r="K104" s="13"/>
      <c r="L104" s="186"/>
      <c r="M104" s="190"/>
      <c r="N104" s="191"/>
      <c r="O104" s="191"/>
      <c r="P104" s="191"/>
      <c r="Q104" s="191"/>
      <c r="R104" s="191"/>
      <c r="S104" s="191"/>
      <c r="T104" s="19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87" t="s">
        <v>162</v>
      </c>
      <c r="AU104" s="187" t="s">
        <v>156</v>
      </c>
      <c r="AV104" s="13" t="s">
        <v>84</v>
      </c>
      <c r="AW104" s="13" t="s">
        <v>37</v>
      </c>
      <c r="AX104" s="13" t="s">
        <v>76</v>
      </c>
      <c r="AY104" s="187" t="s">
        <v>148</v>
      </c>
    </row>
    <row r="105" s="14" customFormat="1">
      <c r="A105" s="14"/>
      <c r="B105" s="193"/>
      <c r="C105" s="14"/>
      <c r="D105" s="179" t="s">
        <v>162</v>
      </c>
      <c r="E105" s="194" t="s">
        <v>3</v>
      </c>
      <c r="F105" s="195" t="s">
        <v>1242</v>
      </c>
      <c r="G105" s="14"/>
      <c r="H105" s="196">
        <v>64.799999999999997</v>
      </c>
      <c r="I105" s="197"/>
      <c r="J105" s="14"/>
      <c r="K105" s="14"/>
      <c r="L105" s="193"/>
      <c r="M105" s="198"/>
      <c r="N105" s="199"/>
      <c r="O105" s="199"/>
      <c r="P105" s="199"/>
      <c r="Q105" s="199"/>
      <c r="R105" s="199"/>
      <c r="S105" s="199"/>
      <c r="T105" s="20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194" t="s">
        <v>162</v>
      </c>
      <c r="AU105" s="194" t="s">
        <v>156</v>
      </c>
      <c r="AV105" s="14" t="s">
        <v>156</v>
      </c>
      <c r="AW105" s="14" t="s">
        <v>37</v>
      </c>
      <c r="AX105" s="14" t="s">
        <v>84</v>
      </c>
      <c r="AY105" s="194" t="s">
        <v>148</v>
      </c>
    </row>
    <row r="106" s="2" customFormat="1" ht="21.75" customHeight="1">
      <c r="A106" s="39"/>
      <c r="B106" s="165"/>
      <c r="C106" s="166" t="s">
        <v>172</v>
      </c>
      <c r="D106" s="166" t="s">
        <v>150</v>
      </c>
      <c r="E106" s="167" t="s">
        <v>1163</v>
      </c>
      <c r="F106" s="168" t="s">
        <v>1164</v>
      </c>
      <c r="G106" s="169" t="s">
        <v>153</v>
      </c>
      <c r="H106" s="170">
        <v>576.72000000000003</v>
      </c>
      <c r="I106" s="171"/>
      <c r="J106" s="172">
        <f>ROUND(I106*H106,2)</f>
        <v>0</v>
      </c>
      <c r="K106" s="168" t="s">
        <v>154</v>
      </c>
      <c r="L106" s="40"/>
      <c r="M106" s="173" t="s">
        <v>3</v>
      </c>
      <c r="N106" s="174" t="s">
        <v>48</v>
      </c>
      <c r="O106" s="73"/>
      <c r="P106" s="175">
        <f>O106*H106</f>
        <v>0</v>
      </c>
      <c r="Q106" s="175">
        <v>0.0043800000000000002</v>
      </c>
      <c r="R106" s="175">
        <f>Q106*H106</f>
        <v>2.5260336000000003</v>
      </c>
      <c r="S106" s="175">
        <v>0</v>
      </c>
      <c r="T106" s="17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77" t="s">
        <v>155</v>
      </c>
      <c r="AT106" s="177" t="s">
        <v>150</v>
      </c>
      <c r="AU106" s="177" t="s">
        <v>156</v>
      </c>
      <c r="AY106" s="20" t="s">
        <v>148</v>
      </c>
      <c r="BE106" s="178">
        <f>IF(N106="základní",J106,0)</f>
        <v>0</v>
      </c>
      <c r="BF106" s="178">
        <f>IF(N106="snížená",J106,0)</f>
        <v>0</v>
      </c>
      <c r="BG106" s="178">
        <f>IF(N106="zákl. přenesená",J106,0)</f>
        <v>0</v>
      </c>
      <c r="BH106" s="178">
        <f>IF(N106="sníž. přenesená",J106,0)</f>
        <v>0</v>
      </c>
      <c r="BI106" s="178">
        <f>IF(N106="nulová",J106,0)</f>
        <v>0</v>
      </c>
      <c r="BJ106" s="20" t="s">
        <v>156</v>
      </c>
      <c r="BK106" s="178">
        <f>ROUND(I106*H106,2)</f>
        <v>0</v>
      </c>
      <c r="BL106" s="20" t="s">
        <v>155</v>
      </c>
      <c r="BM106" s="177" t="s">
        <v>1243</v>
      </c>
    </row>
    <row r="107" s="2" customFormat="1">
      <c r="A107" s="39"/>
      <c r="B107" s="40"/>
      <c r="C107" s="39"/>
      <c r="D107" s="179" t="s">
        <v>158</v>
      </c>
      <c r="E107" s="39"/>
      <c r="F107" s="180" t="s">
        <v>1166</v>
      </c>
      <c r="G107" s="39"/>
      <c r="H107" s="39"/>
      <c r="I107" s="181"/>
      <c r="J107" s="39"/>
      <c r="K107" s="39"/>
      <c r="L107" s="40"/>
      <c r="M107" s="182"/>
      <c r="N107" s="183"/>
      <c r="O107" s="73"/>
      <c r="P107" s="73"/>
      <c r="Q107" s="73"/>
      <c r="R107" s="73"/>
      <c r="S107" s="73"/>
      <c r="T107" s="74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20" t="s">
        <v>158</v>
      </c>
      <c r="AU107" s="20" t="s">
        <v>156</v>
      </c>
    </row>
    <row r="108" s="2" customFormat="1">
      <c r="A108" s="39"/>
      <c r="B108" s="40"/>
      <c r="C108" s="39"/>
      <c r="D108" s="184" t="s">
        <v>160</v>
      </c>
      <c r="E108" s="39"/>
      <c r="F108" s="185" t="s">
        <v>1167</v>
      </c>
      <c r="G108" s="39"/>
      <c r="H108" s="39"/>
      <c r="I108" s="181"/>
      <c r="J108" s="39"/>
      <c r="K108" s="39"/>
      <c r="L108" s="40"/>
      <c r="M108" s="182"/>
      <c r="N108" s="183"/>
      <c r="O108" s="73"/>
      <c r="P108" s="73"/>
      <c r="Q108" s="73"/>
      <c r="R108" s="73"/>
      <c r="S108" s="73"/>
      <c r="T108" s="74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20" t="s">
        <v>160</v>
      </c>
      <c r="AU108" s="20" t="s">
        <v>156</v>
      </c>
    </row>
    <row r="109" s="14" customFormat="1">
      <c r="A109" s="14"/>
      <c r="B109" s="193"/>
      <c r="C109" s="14"/>
      <c r="D109" s="179" t="s">
        <v>162</v>
      </c>
      <c r="E109" s="194" t="s">
        <v>3</v>
      </c>
      <c r="F109" s="195" t="s">
        <v>1244</v>
      </c>
      <c r="G109" s="14"/>
      <c r="H109" s="196">
        <v>576.72000000000003</v>
      </c>
      <c r="I109" s="197"/>
      <c r="J109" s="14"/>
      <c r="K109" s="14"/>
      <c r="L109" s="193"/>
      <c r="M109" s="198"/>
      <c r="N109" s="199"/>
      <c r="O109" s="199"/>
      <c r="P109" s="199"/>
      <c r="Q109" s="199"/>
      <c r="R109" s="199"/>
      <c r="S109" s="199"/>
      <c r="T109" s="20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194" t="s">
        <v>162</v>
      </c>
      <c r="AU109" s="194" t="s">
        <v>156</v>
      </c>
      <c r="AV109" s="14" t="s">
        <v>156</v>
      </c>
      <c r="AW109" s="14" t="s">
        <v>37</v>
      </c>
      <c r="AX109" s="14" t="s">
        <v>84</v>
      </c>
      <c r="AY109" s="194" t="s">
        <v>148</v>
      </c>
    </row>
    <row r="110" s="2" customFormat="1" ht="24.15" customHeight="1">
      <c r="A110" s="39"/>
      <c r="B110" s="165"/>
      <c r="C110" s="166" t="s">
        <v>155</v>
      </c>
      <c r="D110" s="166" t="s">
        <v>150</v>
      </c>
      <c r="E110" s="167" t="s">
        <v>1245</v>
      </c>
      <c r="F110" s="168" t="s">
        <v>1246</v>
      </c>
      <c r="G110" s="169" t="s">
        <v>369</v>
      </c>
      <c r="H110" s="170">
        <v>8</v>
      </c>
      <c r="I110" s="171"/>
      <c r="J110" s="172">
        <f>ROUND(I110*H110,2)</f>
        <v>0</v>
      </c>
      <c r="K110" s="168" t="s">
        <v>154</v>
      </c>
      <c r="L110" s="40"/>
      <c r="M110" s="173" t="s">
        <v>3</v>
      </c>
      <c r="N110" s="174" t="s">
        <v>48</v>
      </c>
      <c r="O110" s="73"/>
      <c r="P110" s="175">
        <f>O110*H110</f>
        <v>0</v>
      </c>
      <c r="Q110" s="175">
        <v>0.1575</v>
      </c>
      <c r="R110" s="175">
        <f>Q110*H110</f>
        <v>1.26</v>
      </c>
      <c r="S110" s="175">
        <v>0</v>
      </c>
      <c r="T110" s="17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177" t="s">
        <v>155</v>
      </c>
      <c r="AT110" s="177" t="s">
        <v>150</v>
      </c>
      <c r="AU110" s="177" t="s">
        <v>156</v>
      </c>
      <c r="AY110" s="20" t="s">
        <v>148</v>
      </c>
      <c r="BE110" s="178">
        <f>IF(N110="základní",J110,0)</f>
        <v>0</v>
      </c>
      <c r="BF110" s="178">
        <f>IF(N110="snížená",J110,0)</f>
        <v>0</v>
      </c>
      <c r="BG110" s="178">
        <f>IF(N110="zákl. přenesená",J110,0)</f>
        <v>0</v>
      </c>
      <c r="BH110" s="178">
        <f>IF(N110="sníž. přenesená",J110,0)</f>
        <v>0</v>
      </c>
      <c r="BI110" s="178">
        <f>IF(N110="nulová",J110,0)</f>
        <v>0</v>
      </c>
      <c r="BJ110" s="20" t="s">
        <v>156</v>
      </c>
      <c r="BK110" s="178">
        <f>ROUND(I110*H110,2)</f>
        <v>0</v>
      </c>
      <c r="BL110" s="20" t="s">
        <v>155</v>
      </c>
      <c r="BM110" s="177" t="s">
        <v>1247</v>
      </c>
    </row>
    <row r="111" s="2" customFormat="1">
      <c r="A111" s="39"/>
      <c r="B111" s="40"/>
      <c r="C111" s="39"/>
      <c r="D111" s="179" t="s">
        <v>158</v>
      </c>
      <c r="E111" s="39"/>
      <c r="F111" s="180" t="s">
        <v>1248</v>
      </c>
      <c r="G111" s="39"/>
      <c r="H111" s="39"/>
      <c r="I111" s="181"/>
      <c r="J111" s="39"/>
      <c r="K111" s="39"/>
      <c r="L111" s="40"/>
      <c r="M111" s="182"/>
      <c r="N111" s="183"/>
      <c r="O111" s="73"/>
      <c r="P111" s="73"/>
      <c r="Q111" s="73"/>
      <c r="R111" s="73"/>
      <c r="S111" s="73"/>
      <c r="T111" s="74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20" t="s">
        <v>158</v>
      </c>
      <c r="AU111" s="20" t="s">
        <v>156</v>
      </c>
    </row>
    <row r="112" s="2" customFormat="1">
      <c r="A112" s="39"/>
      <c r="B112" s="40"/>
      <c r="C112" s="39"/>
      <c r="D112" s="184" t="s">
        <v>160</v>
      </c>
      <c r="E112" s="39"/>
      <c r="F112" s="185" t="s">
        <v>1249</v>
      </c>
      <c r="G112" s="39"/>
      <c r="H112" s="39"/>
      <c r="I112" s="181"/>
      <c r="J112" s="39"/>
      <c r="K112" s="39"/>
      <c r="L112" s="40"/>
      <c r="M112" s="182"/>
      <c r="N112" s="183"/>
      <c r="O112" s="73"/>
      <c r="P112" s="73"/>
      <c r="Q112" s="73"/>
      <c r="R112" s="73"/>
      <c r="S112" s="73"/>
      <c r="T112" s="74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20" t="s">
        <v>160</v>
      </c>
      <c r="AU112" s="20" t="s">
        <v>156</v>
      </c>
    </row>
    <row r="113" s="13" customFormat="1">
      <c r="A113" s="13"/>
      <c r="B113" s="186"/>
      <c r="C113" s="13"/>
      <c r="D113" s="179" t="s">
        <v>162</v>
      </c>
      <c r="E113" s="187" t="s">
        <v>3</v>
      </c>
      <c r="F113" s="188" t="s">
        <v>1250</v>
      </c>
      <c r="G113" s="13"/>
      <c r="H113" s="187" t="s">
        <v>3</v>
      </c>
      <c r="I113" s="189"/>
      <c r="J113" s="13"/>
      <c r="K113" s="13"/>
      <c r="L113" s="186"/>
      <c r="M113" s="190"/>
      <c r="N113" s="191"/>
      <c r="O113" s="191"/>
      <c r="P113" s="191"/>
      <c r="Q113" s="191"/>
      <c r="R113" s="191"/>
      <c r="S113" s="191"/>
      <c r="T113" s="19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87" t="s">
        <v>162</v>
      </c>
      <c r="AU113" s="187" t="s">
        <v>156</v>
      </c>
      <c r="AV113" s="13" t="s">
        <v>84</v>
      </c>
      <c r="AW113" s="13" t="s">
        <v>37</v>
      </c>
      <c r="AX113" s="13" t="s">
        <v>76</v>
      </c>
      <c r="AY113" s="187" t="s">
        <v>148</v>
      </c>
    </row>
    <row r="114" s="14" customFormat="1">
      <c r="A114" s="14"/>
      <c r="B114" s="193"/>
      <c r="C114" s="14"/>
      <c r="D114" s="179" t="s">
        <v>162</v>
      </c>
      <c r="E114" s="194" t="s">
        <v>3</v>
      </c>
      <c r="F114" s="195" t="s">
        <v>1251</v>
      </c>
      <c r="G114" s="14"/>
      <c r="H114" s="196">
        <v>8</v>
      </c>
      <c r="I114" s="197"/>
      <c r="J114" s="14"/>
      <c r="K114" s="14"/>
      <c r="L114" s="193"/>
      <c r="M114" s="198"/>
      <c r="N114" s="199"/>
      <c r="O114" s="199"/>
      <c r="P114" s="199"/>
      <c r="Q114" s="199"/>
      <c r="R114" s="199"/>
      <c r="S114" s="199"/>
      <c r="T114" s="20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194" t="s">
        <v>162</v>
      </c>
      <c r="AU114" s="194" t="s">
        <v>156</v>
      </c>
      <c r="AV114" s="14" t="s">
        <v>156</v>
      </c>
      <c r="AW114" s="14" t="s">
        <v>37</v>
      </c>
      <c r="AX114" s="14" t="s">
        <v>84</v>
      </c>
      <c r="AY114" s="194" t="s">
        <v>148</v>
      </c>
    </row>
    <row r="115" s="2" customFormat="1" ht="24.15" customHeight="1">
      <c r="A115" s="39"/>
      <c r="B115" s="165"/>
      <c r="C115" s="166" t="s">
        <v>190</v>
      </c>
      <c r="D115" s="166" t="s">
        <v>150</v>
      </c>
      <c r="E115" s="167" t="s">
        <v>1252</v>
      </c>
      <c r="F115" s="168" t="s">
        <v>1253</v>
      </c>
      <c r="G115" s="169" t="s">
        <v>153</v>
      </c>
      <c r="H115" s="170">
        <v>8.4299999999999997</v>
      </c>
      <c r="I115" s="171"/>
      <c r="J115" s="172">
        <f>ROUND(I115*H115,2)</f>
        <v>0</v>
      </c>
      <c r="K115" s="168" t="s">
        <v>154</v>
      </c>
      <c r="L115" s="40"/>
      <c r="M115" s="173" t="s">
        <v>3</v>
      </c>
      <c r="N115" s="174" t="s">
        <v>48</v>
      </c>
      <c r="O115" s="73"/>
      <c r="P115" s="175">
        <f>O115*H115</f>
        <v>0</v>
      </c>
      <c r="Q115" s="175">
        <v>0.033579999999999999</v>
      </c>
      <c r="R115" s="175">
        <f>Q115*H115</f>
        <v>0.28307939999999998</v>
      </c>
      <c r="S115" s="175">
        <v>0</v>
      </c>
      <c r="T115" s="17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177" t="s">
        <v>155</v>
      </c>
      <c r="AT115" s="177" t="s">
        <v>150</v>
      </c>
      <c r="AU115" s="177" t="s">
        <v>156</v>
      </c>
      <c r="AY115" s="20" t="s">
        <v>148</v>
      </c>
      <c r="BE115" s="178">
        <f>IF(N115="základní",J115,0)</f>
        <v>0</v>
      </c>
      <c r="BF115" s="178">
        <f>IF(N115="snížená",J115,0)</f>
        <v>0</v>
      </c>
      <c r="BG115" s="178">
        <f>IF(N115="zákl. přenesená",J115,0)</f>
        <v>0</v>
      </c>
      <c r="BH115" s="178">
        <f>IF(N115="sníž. přenesená",J115,0)</f>
        <v>0</v>
      </c>
      <c r="BI115" s="178">
        <f>IF(N115="nulová",J115,0)</f>
        <v>0</v>
      </c>
      <c r="BJ115" s="20" t="s">
        <v>156</v>
      </c>
      <c r="BK115" s="178">
        <f>ROUND(I115*H115,2)</f>
        <v>0</v>
      </c>
      <c r="BL115" s="20" t="s">
        <v>155</v>
      </c>
      <c r="BM115" s="177" t="s">
        <v>1254</v>
      </c>
    </row>
    <row r="116" s="2" customFormat="1">
      <c r="A116" s="39"/>
      <c r="B116" s="40"/>
      <c r="C116" s="39"/>
      <c r="D116" s="179" t="s">
        <v>158</v>
      </c>
      <c r="E116" s="39"/>
      <c r="F116" s="180" t="s">
        <v>1255</v>
      </c>
      <c r="G116" s="39"/>
      <c r="H116" s="39"/>
      <c r="I116" s="181"/>
      <c r="J116" s="39"/>
      <c r="K116" s="39"/>
      <c r="L116" s="40"/>
      <c r="M116" s="182"/>
      <c r="N116" s="183"/>
      <c r="O116" s="73"/>
      <c r="P116" s="73"/>
      <c r="Q116" s="73"/>
      <c r="R116" s="73"/>
      <c r="S116" s="73"/>
      <c r="T116" s="74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20" t="s">
        <v>158</v>
      </c>
      <c r="AU116" s="20" t="s">
        <v>156</v>
      </c>
    </row>
    <row r="117" s="2" customFormat="1">
      <c r="A117" s="39"/>
      <c r="B117" s="40"/>
      <c r="C117" s="39"/>
      <c r="D117" s="184" t="s">
        <v>160</v>
      </c>
      <c r="E117" s="39"/>
      <c r="F117" s="185" t="s">
        <v>1256</v>
      </c>
      <c r="G117" s="39"/>
      <c r="H117" s="39"/>
      <c r="I117" s="181"/>
      <c r="J117" s="39"/>
      <c r="K117" s="39"/>
      <c r="L117" s="40"/>
      <c r="M117" s="182"/>
      <c r="N117" s="183"/>
      <c r="O117" s="73"/>
      <c r="P117" s="73"/>
      <c r="Q117" s="73"/>
      <c r="R117" s="73"/>
      <c r="S117" s="73"/>
      <c r="T117" s="74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20" t="s">
        <v>160</v>
      </c>
      <c r="AU117" s="20" t="s">
        <v>156</v>
      </c>
    </row>
    <row r="118" s="13" customFormat="1">
      <c r="A118" s="13"/>
      <c r="B118" s="186"/>
      <c r="C118" s="13"/>
      <c r="D118" s="179" t="s">
        <v>162</v>
      </c>
      <c r="E118" s="187" t="s">
        <v>3</v>
      </c>
      <c r="F118" s="188" t="s">
        <v>1257</v>
      </c>
      <c r="G118" s="13"/>
      <c r="H118" s="187" t="s">
        <v>3</v>
      </c>
      <c r="I118" s="189"/>
      <c r="J118" s="13"/>
      <c r="K118" s="13"/>
      <c r="L118" s="186"/>
      <c r="M118" s="190"/>
      <c r="N118" s="191"/>
      <c r="O118" s="191"/>
      <c r="P118" s="191"/>
      <c r="Q118" s="191"/>
      <c r="R118" s="191"/>
      <c r="S118" s="191"/>
      <c r="T118" s="19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187" t="s">
        <v>162</v>
      </c>
      <c r="AU118" s="187" t="s">
        <v>156</v>
      </c>
      <c r="AV118" s="13" t="s">
        <v>84</v>
      </c>
      <c r="AW118" s="13" t="s">
        <v>37</v>
      </c>
      <c r="AX118" s="13" t="s">
        <v>76</v>
      </c>
      <c r="AY118" s="187" t="s">
        <v>148</v>
      </c>
    </row>
    <row r="119" s="14" customFormat="1">
      <c r="A119" s="14"/>
      <c r="B119" s="193"/>
      <c r="C119" s="14"/>
      <c r="D119" s="179" t="s">
        <v>162</v>
      </c>
      <c r="E119" s="194" t="s">
        <v>3</v>
      </c>
      <c r="F119" s="195" t="s">
        <v>1258</v>
      </c>
      <c r="G119" s="14"/>
      <c r="H119" s="196">
        <v>1.6499999999999999</v>
      </c>
      <c r="I119" s="197"/>
      <c r="J119" s="14"/>
      <c r="K119" s="14"/>
      <c r="L119" s="193"/>
      <c r="M119" s="198"/>
      <c r="N119" s="199"/>
      <c r="O119" s="199"/>
      <c r="P119" s="199"/>
      <c r="Q119" s="199"/>
      <c r="R119" s="199"/>
      <c r="S119" s="199"/>
      <c r="T119" s="20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194" t="s">
        <v>162</v>
      </c>
      <c r="AU119" s="194" t="s">
        <v>156</v>
      </c>
      <c r="AV119" s="14" t="s">
        <v>156</v>
      </c>
      <c r="AW119" s="14" t="s">
        <v>37</v>
      </c>
      <c r="AX119" s="14" t="s">
        <v>76</v>
      </c>
      <c r="AY119" s="194" t="s">
        <v>148</v>
      </c>
    </row>
    <row r="120" s="13" customFormat="1">
      <c r="A120" s="13"/>
      <c r="B120" s="186"/>
      <c r="C120" s="13"/>
      <c r="D120" s="179" t="s">
        <v>162</v>
      </c>
      <c r="E120" s="187" t="s">
        <v>3</v>
      </c>
      <c r="F120" s="188" t="s">
        <v>1259</v>
      </c>
      <c r="G120" s="13"/>
      <c r="H120" s="187" t="s">
        <v>3</v>
      </c>
      <c r="I120" s="189"/>
      <c r="J120" s="13"/>
      <c r="K120" s="13"/>
      <c r="L120" s="186"/>
      <c r="M120" s="190"/>
      <c r="N120" s="191"/>
      <c r="O120" s="191"/>
      <c r="P120" s="191"/>
      <c r="Q120" s="191"/>
      <c r="R120" s="191"/>
      <c r="S120" s="191"/>
      <c r="T120" s="19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87" t="s">
        <v>162</v>
      </c>
      <c r="AU120" s="187" t="s">
        <v>156</v>
      </c>
      <c r="AV120" s="13" t="s">
        <v>84</v>
      </c>
      <c r="AW120" s="13" t="s">
        <v>37</v>
      </c>
      <c r="AX120" s="13" t="s">
        <v>76</v>
      </c>
      <c r="AY120" s="187" t="s">
        <v>148</v>
      </c>
    </row>
    <row r="121" s="14" customFormat="1">
      <c r="A121" s="14"/>
      <c r="B121" s="193"/>
      <c r="C121" s="14"/>
      <c r="D121" s="179" t="s">
        <v>162</v>
      </c>
      <c r="E121" s="194" t="s">
        <v>3</v>
      </c>
      <c r="F121" s="195" t="s">
        <v>1260</v>
      </c>
      <c r="G121" s="14"/>
      <c r="H121" s="196">
        <v>1.9199999999999999</v>
      </c>
      <c r="I121" s="197"/>
      <c r="J121" s="14"/>
      <c r="K121" s="14"/>
      <c r="L121" s="193"/>
      <c r="M121" s="198"/>
      <c r="N121" s="199"/>
      <c r="O121" s="199"/>
      <c r="P121" s="199"/>
      <c r="Q121" s="199"/>
      <c r="R121" s="199"/>
      <c r="S121" s="199"/>
      <c r="T121" s="20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194" t="s">
        <v>162</v>
      </c>
      <c r="AU121" s="194" t="s">
        <v>156</v>
      </c>
      <c r="AV121" s="14" t="s">
        <v>156</v>
      </c>
      <c r="AW121" s="14" t="s">
        <v>37</v>
      </c>
      <c r="AX121" s="14" t="s">
        <v>76</v>
      </c>
      <c r="AY121" s="194" t="s">
        <v>148</v>
      </c>
    </row>
    <row r="122" s="13" customFormat="1">
      <c r="A122" s="13"/>
      <c r="B122" s="186"/>
      <c r="C122" s="13"/>
      <c r="D122" s="179" t="s">
        <v>162</v>
      </c>
      <c r="E122" s="187" t="s">
        <v>3</v>
      </c>
      <c r="F122" s="188" t="s">
        <v>1261</v>
      </c>
      <c r="G122" s="13"/>
      <c r="H122" s="187" t="s">
        <v>3</v>
      </c>
      <c r="I122" s="189"/>
      <c r="J122" s="13"/>
      <c r="K122" s="13"/>
      <c r="L122" s="186"/>
      <c r="M122" s="190"/>
      <c r="N122" s="191"/>
      <c r="O122" s="191"/>
      <c r="P122" s="191"/>
      <c r="Q122" s="191"/>
      <c r="R122" s="191"/>
      <c r="S122" s="191"/>
      <c r="T122" s="19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87" t="s">
        <v>162</v>
      </c>
      <c r="AU122" s="187" t="s">
        <v>156</v>
      </c>
      <c r="AV122" s="13" t="s">
        <v>84</v>
      </c>
      <c r="AW122" s="13" t="s">
        <v>37</v>
      </c>
      <c r="AX122" s="13" t="s">
        <v>76</v>
      </c>
      <c r="AY122" s="187" t="s">
        <v>148</v>
      </c>
    </row>
    <row r="123" s="14" customFormat="1">
      <c r="A123" s="14"/>
      <c r="B123" s="193"/>
      <c r="C123" s="14"/>
      <c r="D123" s="179" t="s">
        <v>162</v>
      </c>
      <c r="E123" s="194" t="s">
        <v>3</v>
      </c>
      <c r="F123" s="195" t="s">
        <v>1262</v>
      </c>
      <c r="G123" s="14"/>
      <c r="H123" s="196">
        <v>1.5600000000000001</v>
      </c>
      <c r="I123" s="197"/>
      <c r="J123" s="14"/>
      <c r="K123" s="14"/>
      <c r="L123" s="193"/>
      <c r="M123" s="198"/>
      <c r="N123" s="199"/>
      <c r="O123" s="199"/>
      <c r="P123" s="199"/>
      <c r="Q123" s="199"/>
      <c r="R123" s="199"/>
      <c r="S123" s="199"/>
      <c r="T123" s="20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194" t="s">
        <v>162</v>
      </c>
      <c r="AU123" s="194" t="s">
        <v>156</v>
      </c>
      <c r="AV123" s="14" t="s">
        <v>156</v>
      </c>
      <c r="AW123" s="14" t="s">
        <v>37</v>
      </c>
      <c r="AX123" s="14" t="s">
        <v>76</v>
      </c>
      <c r="AY123" s="194" t="s">
        <v>148</v>
      </c>
    </row>
    <row r="124" s="14" customFormat="1">
      <c r="A124" s="14"/>
      <c r="B124" s="193"/>
      <c r="C124" s="14"/>
      <c r="D124" s="179" t="s">
        <v>162</v>
      </c>
      <c r="E124" s="194" t="s">
        <v>3</v>
      </c>
      <c r="F124" s="195" t="s">
        <v>1263</v>
      </c>
      <c r="G124" s="14"/>
      <c r="H124" s="196">
        <v>3.2999999999999998</v>
      </c>
      <c r="I124" s="197"/>
      <c r="J124" s="14"/>
      <c r="K124" s="14"/>
      <c r="L124" s="193"/>
      <c r="M124" s="198"/>
      <c r="N124" s="199"/>
      <c r="O124" s="199"/>
      <c r="P124" s="199"/>
      <c r="Q124" s="199"/>
      <c r="R124" s="199"/>
      <c r="S124" s="199"/>
      <c r="T124" s="20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194" t="s">
        <v>162</v>
      </c>
      <c r="AU124" s="194" t="s">
        <v>156</v>
      </c>
      <c r="AV124" s="14" t="s">
        <v>156</v>
      </c>
      <c r="AW124" s="14" t="s">
        <v>37</v>
      </c>
      <c r="AX124" s="14" t="s">
        <v>76</v>
      </c>
      <c r="AY124" s="194" t="s">
        <v>148</v>
      </c>
    </row>
    <row r="125" s="15" customFormat="1">
      <c r="A125" s="15"/>
      <c r="B125" s="201"/>
      <c r="C125" s="15"/>
      <c r="D125" s="179" t="s">
        <v>162</v>
      </c>
      <c r="E125" s="202" t="s">
        <v>3</v>
      </c>
      <c r="F125" s="203" t="s">
        <v>182</v>
      </c>
      <c r="G125" s="15"/>
      <c r="H125" s="204">
        <v>8.4299999999999997</v>
      </c>
      <c r="I125" s="205"/>
      <c r="J125" s="15"/>
      <c r="K125" s="15"/>
      <c r="L125" s="201"/>
      <c r="M125" s="206"/>
      <c r="N125" s="207"/>
      <c r="O125" s="207"/>
      <c r="P125" s="207"/>
      <c r="Q125" s="207"/>
      <c r="R125" s="207"/>
      <c r="S125" s="207"/>
      <c r="T125" s="208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02" t="s">
        <v>162</v>
      </c>
      <c r="AU125" s="202" t="s">
        <v>156</v>
      </c>
      <c r="AV125" s="15" t="s">
        <v>155</v>
      </c>
      <c r="AW125" s="15" t="s">
        <v>37</v>
      </c>
      <c r="AX125" s="15" t="s">
        <v>84</v>
      </c>
      <c r="AY125" s="202" t="s">
        <v>148</v>
      </c>
    </row>
    <row r="126" s="2" customFormat="1" ht="24.15" customHeight="1">
      <c r="A126" s="39"/>
      <c r="B126" s="165"/>
      <c r="C126" s="166" t="s">
        <v>199</v>
      </c>
      <c r="D126" s="166" t="s">
        <v>150</v>
      </c>
      <c r="E126" s="167" t="s">
        <v>1264</v>
      </c>
      <c r="F126" s="168" t="s">
        <v>1265</v>
      </c>
      <c r="G126" s="169" t="s">
        <v>153</v>
      </c>
      <c r="H126" s="170">
        <v>576.72000000000003</v>
      </c>
      <c r="I126" s="171"/>
      <c r="J126" s="172">
        <f>ROUND(I126*H126,2)</f>
        <v>0</v>
      </c>
      <c r="K126" s="168" t="s">
        <v>154</v>
      </c>
      <c r="L126" s="40"/>
      <c r="M126" s="173" t="s">
        <v>3</v>
      </c>
      <c r="N126" s="174" t="s">
        <v>48</v>
      </c>
      <c r="O126" s="73"/>
      <c r="P126" s="175">
        <f>O126*H126</f>
        <v>0</v>
      </c>
      <c r="Q126" s="175">
        <v>0.01103</v>
      </c>
      <c r="R126" s="175">
        <f>Q126*H126</f>
        <v>6.3612216000000004</v>
      </c>
      <c r="S126" s="175">
        <v>0</v>
      </c>
      <c r="T126" s="17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177" t="s">
        <v>155</v>
      </c>
      <c r="AT126" s="177" t="s">
        <v>150</v>
      </c>
      <c r="AU126" s="177" t="s">
        <v>156</v>
      </c>
      <c r="AY126" s="20" t="s">
        <v>148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20" t="s">
        <v>156</v>
      </c>
      <c r="BK126" s="178">
        <f>ROUND(I126*H126,2)</f>
        <v>0</v>
      </c>
      <c r="BL126" s="20" t="s">
        <v>155</v>
      </c>
      <c r="BM126" s="177" t="s">
        <v>1266</v>
      </c>
    </row>
    <row r="127" s="2" customFormat="1">
      <c r="A127" s="39"/>
      <c r="B127" s="40"/>
      <c r="C127" s="39"/>
      <c r="D127" s="179" t="s">
        <v>158</v>
      </c>
      <c r="E127" s="39"/>
      <c r="F127" s="180" t="s">
        <v>1267</v>
      </c>
      <c r="G127" s="39"/>
      <c r="H127" s="39"/>
      <c r="I127" s="181"/>
      <c r="J127" s="39"/>
      <c r="K127" s="39"/>
      <c r="L127" s="40"/>
      <c r="M127" s="182"/>
      <c r="N127" s="183"/>
      <c r="O127" s="73"/>
      <c r="P127" s="73"/>
      <c r="Q127" s="73"/>
      <c r="R127" s="73"/>
      <c r="S127" s="73"/>
      <c r="T127" s="74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20" t="s">
        <v>158</v>
      </c>
      <c r="AU127" s="20" t="s">
        <v>156</v>
      </c>
    </row>
    <row r="128" s="2" customFormat="1">
      <c r="A128" s="39"/>
      <c r="B128" s="40"/>
      <c r="C128" s="39"/>
      <c r="D128" s="184" t="s">
        <v>160</v>
      </c>
      <c r="E128" s="39"/>
      <c r="F128" s="185" t="s">
        <v>1268</v>
      </c>
      <c r="G128" s="39"/>
      <c r="H128" s="39"/>
      <c r="I128" s="181"/>
      <c r="J128" s="39"/>
      <c r="K128" s="39"/>
      <c r="L128" s="40"/>
      <c r="M128" s="182"/>
      <c r="N128" s="183"/>
      <c r="O128" s="73"/>
      <c r="P128" s="73"/>
      <c r="Q128" s="73"/>
      <c r="R128" s="73"/>
      <c r="S128" s="73"/>
      <c r="T128" s="74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20" t="s">
        <v>160</v>
      </c>
      <c r="AU128" s="20" t="s">
        <v>156</v>
      </c>
    </row>
    <row r="129" s="13" customFormat="1">
      <c r="A129" s="13"/>
      <c r="B129" s="186"/>
      <c r="C129" s="13"/>
      <c r="D129" s="179" t="s">
        <v>162</v>
      </c>
      <c r="E129" s="187" t="s">
        <v>3</v>
      </c>
      <c r="F129" s="188" t="s">
        <v>1269</v>
      </c>
      <c r="G129" s="13"/>
      <c r="H129" s="187" t="s">
        <v>3</v>
      </c>
      <c r="I129" s="189"/>
      <c r="J129" s="13"/>
      <c r="K129" s="13"/>
      <c r="L129" s="186"/>
      <c r="M129" s="190"/>
      <c r="N129" s="191"/>
      <c r="O129" s="191"/>
      <c r="P129" s="191"/>
      <c r="Q129" s="191"/>
      <c r="R129" s="191"/>
      <c r="S129" s="191"/>
      <c r="T129" s="19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7" t="s">
        <v>162</v>
      </c>
      <c r="AU129" s="187" t="s">
        <v>156</v>
      </c>
      <c r="AV129" s="13" t="s">
        <v>84</v>
      </c>
      <c r="AW129" s="13" t="s">
        <v>37</v>
      </c>
      <c r="AX129" s="13" t="s">
        <v>76</v>
      </c>
      <c r="AY129" s="187" t="s">
        <v>148</v>
      </c>
    </row>
    <row r="130" s="13" customFormat="1">
      <c r="A130" s="13"/>
      <c r="B130" s="186"/>
      <c r="C130" s="13"/>
      <c r="D130" s="179" t="s">
        <v>162</v>
      </c>
      <c r="E130" s="187" t="s">
        <v>3</v>
      </c>
      <c r="F130" s="188" t="s">
        <v>178</v>
      </c>
      <c r="G130" s="13"/>
      <c r="H130" s="187" t="s">
        <v>3</v>
      </c>
      <c r="I130" s="189"/>
      <c r="J130" s="13"/>
      <c r="K130" s="13"/>
      <c r="L130" s="186"/>
      <c r="M130" s="190"/>
      <c r="N130" s="191"/>
      <c r="O130" s="191"/>
      <c r="P130" s="191"/>
      <c r="Q130" s="191"/>
      <c r="R130" s="191"/>
      <c r="S130" s="191"/>
      <c r="T130" s="19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7" t="s">
        <v>162</v>
      </c>
      <c r="AU130" s="187" t="s">
        <v>156</v>
      </c>
      <c r="AV130" s="13" t="s">
        <v>84</v>
      </c>
      <c r="AW130" s="13" t="s">
        <v>37</v>
      </c>
      <c r="AX130" s="13" t="s">
        <v>76</v>
      </c>
      <c r="AY130" s="187" t="s">
        <v>148</v>
      </c>
    </row>
    <row r="131" s="14" customFormat="1">
      <c r="A131" s="14"/>
      <c r="B131" s="193"/>
      <c r="C131" s="14"/>
      <c r="D131" s="179" t="s">
        <v>162</v>
      </c>
      <c r="E131" s="194" t="s">
        <v>3</v>
      </c>
      <c r="F131" s="195" t="s">
        <v>1270</v>
      </c>
      <c r="G131" s="14"/>
      <c r="H131" s="196">
        <v>288.36000000000001</v>
      </c>
      <c r="I131" s="197"/>
      <c r="J131" s="14"/>
      <c r="K131" s="14"/>
      <c r="L131" s="193"/>
      <c r="M131" s="198"/>
      <c r="N131" s="199"/>
      <c r="O131" s="199"/>
      <c r="P131" s="199"/>
      <c r="Q131" s="199"/>
      <c r="R131" s="199"/>
      <c r="S131" s="199"/>
      <c r="T131" s="20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4" t="s">
        <v>162</v>
      </c>
      <c r="AU131" s="194" t="s">
        <v>156</v>
      </c>
      <c r="AV131" s="14" t="s">
        <v>156</v>
      </c>
      <c r="AW131" s="14" t="s">
        <v>37</v>
      </c>
      <c r="AX131" s="14" t="s">
        <v>76</v>
      </c>
      <c r="AY131" s="194" t="s">
        <v>148</v>
      </c>
    </row>
    <row r="132" s="13" customFormat="1">
      <c r="A132" s="13"/>
      <c r="B132" s="186"/>
      <c r="C132" s="13"/>
      <c r="D132" s="179" t="s">
        <v>162</v>
      </c>
      <c r="E132" s="187" t="s">
        <v>3</v>
      </c>
      <c r="F132" s="188" t="s">
        <v>181</v>
      </c>
      <c r="G132" s="13"/>
      <c r="H132" s="187" t="s">
        <v>3</v>
      </c>
      <c r="I132" s="189"/>
      <c r="J132" s="13"/>
      <c r="K132" s="13"/>
      <c r="L132" s="186"/>
      <c r="M132" s="190"/>
      <c r="N132" s="191"/>
      <c r="O132" s="191"/>
      <c r="P132" s="191"/>
      <c r="Q132" s="191"/>
      <c r="R132" s="191"/>
      <c r="S132" s="191"/>
      <c r="T132" s="19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7" t="s">
        <v>162</v>
      </c>
      <c r="AU132" s="187" t="s">
        <v>156</v>
      </c>
      <c r="AV132" s="13" t="s">
        <v>84</v>
      </c>
      <c r="AW132" s="13" t="s">
        <v>37</v>
      </c>
      <c r="AX132" s="13" t="s">
        <v>76</v>
      </c>
      <c r="AY132" s="187" t="s">
        <v>148</v>
      </c>
    </row>
    <row r="133" s="14" customFormat="1">
      <c r="A133" s="14"/>
      <c r="B133" s="193"/>
      <c r="C133" s="14"/>
      <c r="D133" s="179" t="s">
        <v>162</v>
      </c>
      <c r="E133" s="194" t="s">
        <v>3</v>
      </c>
      <c r="F133" s="195" t="s">
        <v>1270</v>
      </c>
      <c r="G133" s="14"/>
      <c r="H133" s="196">
        <v>288.36000000000001</v>
      </c>
      <c r="I133" s="197"/>
      <c r="J133" s="14"/>
      <c r="K133" s="14"/>
      <c r="L133" s="193"/>
      <c r="M133" s="198"/>
      <c r="N133" s="199"/>
      <c r="O133" s="199"/>
      <c r="P133" s="199"/>
      <c r="Q133" s="199"/>
      <c r="R133" s="199"/>
      <c r="S133" s="199"/>
      <c r="T133" s="20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4" t="s">
        <v>162</v>
      </c>
      <c r="AU133" s="194" t="s">
        <v>156</v>
      </c>
      <c r="AV133" s="14" t="s">
        <v>156</v>
      </c>
      <c r="AW133" s="14" t="s">
        <v>37</v>
      </c>
      <c r="AX133" s="14" t="s">
        <v>76</v>
      </c>
      <c r="AY133" s="194" t="s">
        <v>148</v>
      </c>
    </row>
    <row r="134" s="15" customFormat="1">
      <c r="A134" s="15"/>
      <c r="B134" s="201"/>
      <c r="C134" s="15"/>
      <c r="D134" s="179" t="s">
        <v>162</v>
      </c>
      <c r="E134" s="202" t="s">
        <v>3</v>
      </c>
      <c r="F134" s="203" t="s">
        <v>182</v>
      </c>
      <c r="G134" s="15"/>
      <c r="H134" s="204">
        <v>576.72000000000003</v>
      </c>
      <c r="I134" s="205"/>
      <c r="J134" s="15"/>
      <c r="K134" s="15"/>
      <c r="L134" s="201"/>
      <c r="M134" s="206"/>
      <c r="N134" s="207"/>
      <c r="O134" s="207"/>
      <c r="P134" s="207"/>
      <c r="Q134" s="207"/>
      <c r="R134" s="207"/>
      <c r="S134" s="207"/>
      <c r="T134" s="208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02" t="s">
        <v>162</v>
      </c>
      <c r="AU134" s="202" t="s">
        <v>156</v>
      </c>
      <c r="AV134" s="15" t="s">
        <v>155</v>
      </c>
      <c r="AW134" s="15" t="s">
        <v>37</v>
      </c>
      <c r="AX134" s="15" t="s">
        <v>84</v>
      </c>
      <c r="AY134" s="202" t="s">
        <v>148</v>
      </c>
    </row>
    <row r="135" s="2" customFormat="1" ht="16.5" customHeight="1">
      <c r="A135" s="39"/>
      <c r="B135" s="165"/>
      <c r="C135" s="166" t="s">
        <v>207</v>
      </c>
      <c r="D135" s="166" t="s">
        <v>150</v>
      </c>
      <c r="E135" s="167" t="s">
        <v>1271</v>
      </c>
      <c r="F135" s="168" t="s">
        <v>1272</v>
      </c>
      <c r="G135" s="169" t="s">
        <v>153</v>
      </c>
      <c r="H135" s="170">
        <v>576.72000000000003</v>
      </c>
      <c r="I135" s="171"/>
      <c r="J135" s="172">
        <f>ROUND(I135*H135,2)</f>
        <v>0</v>
      </c>
      <c r="K135" s="168" t="s">
        <v>154</v>
      </c>
      <c r="L135" s="40"/>
      <c r="M135" s="173" t="s">
        <v>3</v>
      </c>
      <c r="N135" s="174" t="s">
        <v>48</v>
      </c>
      <c r="O135" s="73"/>
      <c r="P135" s="175">
        <f>O135*H135</f>
        <v>0</v>
      </c>
      <c r="Q135" s="175">
        <v>0.0035000000000000001</v>
      </c>
      <c r="R135" s="175">
        <f>Q135*H135</f>
        <v>2.0185200000000001</v>
      </c>
      <c r="S135" s="175">
        <v>0</v>
      </c>
      <c r="T135" s="17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177" t="s">
        <v>155</v>
      </c>
      <c r="AT135" s="177" t="s">
        <v>150</v>
      </c>
      <c r="AU135" s="177" t="s">
        <v>156</v>
      </c>
      <c r="AY135" s="20" t="s">
        <v>148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20" t="s">
        <v>156</v>
      </c>
      <c r="BK135" s="178">
        <f>ROUND(I135*H135,2)</f>
        <v>0</v>
      </c>
      <c r="BL135" s="20" t="s">
        <v>155</v>
      </c>
      <c r="BM135" s="177" t="s">
        <v>1273</v>
      </c>
    </row>
    <row r="136" s="2" customFormat="1">
      <c r="A136" s="39"/>
      <c r="B136" s="40"/>
      <c r="C136" s="39"/>
      <c r="D136" s="179" t="s">
        <v>158</v>
      </c>
      <c r="E136" s="39"/>
      <c r="F136" s="180" t="s">
        <v>1274</v>
      </c>
      <c r="G136" s="39"/>
      <c r="H136" s="39"/>
      <c r="I136" s="181"/>
      <c r="J136" s="39"/>
      <c r="K136" s="39"/>
      <c r="L136" s="40"/>
      <c r="M136" s="182"/>
      <c r="N136" s="183"/>
      <c r="O136" s="73"/>
      <c r="P136" s="73"/>
      <c r="Q136" s="73"/>
      <c r="R136" s="73"/>
      <c r="S136" s="73"/>
      <c r="T136" s="74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20" t="s">
        <v>158</v>
      </c>
      <c r="AU136" s="20" t="s">
        <v>156</v>
      </c>
    </row>
    <row r="137" s="2" customFormat="1">
      <c r="A137" s="39"/>
      <c r="B137" s="40"/>
      <c r="C137" s="39"/>
      <c r="D137" s="184" t="s">
        <v>160</v>
      </c>
      <c r="E137" s="39"/>
      <c r="F137" s="185" t="s">
        <v>1275</v>
      </c>
      <c r="G137" s="39"/>
      <c r="H137" s="39"/>
      <c r="I137" s="181"/>
      <c r="J137" s="39"/>
      <c r="K137" s="39"/>
      <c r="L137" s="40"/>
      <c r="M137" s="182"/>
      <c r="N137" s="183"/>
      <c r="O137" s="73"/>
      <c r="P137" s="73"/>
      <c r="Q137" s="73"/>
      <c r="R137" s="73"/>
      <c r="S137" s="73"/>
      <c r="T137" s="74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20" t="s">
        <v>160</v>
      </c>
      <c r="AU137" s="20" t="s">
        <v>156</v>
      </c>
    </row>
    <row r="138" s="2" customFormat="1" ht="24.15" customHeight="1">
      <c r="A138" s="39"/>
      <c r="B138" s="165"/>
      <c r="C138" s="166" t="s">
        <v>214</v>
      </c>
      <c r="D138" s="166" t="s">
        <v>150</v>
      </c>
      <c r="E138" s="167" t="s">
        <v>1276</v>
      </c>
      <c r="F138" s="168" t="s">
        <v>1277</v>
      </c>
      <c r="G138" s="169" t="s">
        <v>153</v>
      </c>
      <c r="H138" s="170">
        <v>1153.4400000000001</v>
      </c>
      <c r="I138" s="171"/>
      <c r="J138" s="172">
        <f>ROUND(I138*H138,2)</f>
        <v>0</v>
      </c>
      <c r="K138" s="168" t="s">
        <v>154</v>
      </c>
      <c r="L138" s="40"/>
      <c r="M138" s="173" t="s">
        <v>3</v>
      </c>
      <c r="N138" s="174" t="s">
        <v>48</v>
      </c>
      <c r="O138" s="73"/>
      <c r="P138" s="175">
        <f>O138*H138</f>
        <v>0</v>
      </c>
      <c r="Q138" s="175">
        <v>0.0055199999999999997</v>
      </c>
      <c r="R138" s="175">
        <f>Q138*H138</f>
        <v>6.3669887999999997</v>
      </c>
      <c r="S138" s="175">
        <v>0</v>
      </c>
      <c r="T138" s="17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177" t="s">
        <v>155</v>
      </c>
      <c r="AT138" s="177" t="s">
        <v>150</v>
      </c>
      <c r="AU138" s="177" t="s">
        <v>156</v>
      </c>
      <c r="AY138" s="20" t="s">
        <v>148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20" t="s">
        <v>156</v>
      </c>
      <c r="BK138" s="178">
        <f>ROUND(I138*H138,2)</f>
        <v>0</v>
      </c>
      <c r="BL138" s="20" t="s">
        <v>155</v>
      </c>
      <c r="BM138" s="177" t="s">
        <v>1278</v>
      </c>
    </row>
    <row r="139" s="2" customFormat="1">
      <c r="A139" s="39"/>
      <c r="B139" s="40"/>
      <c r="C139" s="39"/>
      <c r="D139" s="179" t="s">
        <v>158</v>
      </c>
      <c r="E139" s="39"/>
      <c r="F139" s="180" t="s">
        <v>1279</v>
      </c>
      <c r="G139" s="39"/>
      <c r="H139" s="39"/>
      <c r="I139" s="181"/>
      <c r="J139" s="39"/>
      <c r="K139" s="39"/>
      <c r="L139" s="40"/>
      <c r="M139" s="182"/>
      <c r="N139" s="183"/>
      <c r="O139" s="73"/>
      <c r="P139" s="73"/>
      <c r="Q139" s="73"/>
      <c r="R139" s="73"/>
      <c r="S139" s="73"/>
      <c r="T139" s="74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20" t="s">
        <v>158</v>
      </c>
      <c r="AU139" s="20" t="s">
        <v>156</v>
      </c>
    </row>
    <row r="140" s="2" customFormat="1">
      <c r="A140" s="39"/>
      <c r="B140" s="40"/>
      <c r="C140" s="39"/>
      <c r="D140" s="184" t="s">
        <v>160</v>
      </c>
      <c r="E140" s="39"/>
      <c r="F140" s="185" t="s">
        <v>1280</v>
      </c>
      <c r="G140" s="39"/>
      <c r="H140" s="39"/>
      <c r="I140" s="181"/>
      <c r="J140" s="39"/>
      <c r="K140" s="39"/>
      <c r="L140" s="40"/>
      <c r="M140" s="182"/>
      <c r="N140" s="183"/>
      <c r="O140" s="73"/>
      <c r="P140" s="73"/>
      <c r="Q140" s="73"/>
      <c r="R140" s="73"/>
      <c r="S140" s="73"/>
      <c r="T140" s="74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20" t="s">
        <v>160</v>
      </c>
      <c r="AU140" s="20" t="s">
        <v>156</v>
      </c>
    </row>
    <row r="141" s="14" customFormat="1">
      <c r="A141" s="14"/>
      <c r="B141" s="193"/>
      <c r="C141" s="14"/>
      <c r="D141" s="179" t="s">
        <v>162</v>
      </c>
      <c r="E141" s="14"/>
      <c r="F141" s="195" t="s">
        <v>1281</v>
      </c>
      <c r="G141" s="14"/>
      <c r="H141" s="196">
        <v>1153.4400000000001</v>
      </c>
      <c r="I141" s="197"/>
      <c r="J141" s="14"/>
      <c r="K141" s="14"/>
      <c r="L141" s="193"/>
      <c r="M141" s="198"/>
      <c r="N141" s="199"/>
      <c r="O141" s="199"/>
      <c r="P141" s="199"/>
      <c r="Q141" s="199"/>
      <c r="R141" s="199"/>
      <c r="S141" s="199"/>
      <c r="T141" s="20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4" t="s">
        <v>162</v>
      </c>
      <c r="AU141" s="194" t="s">
        <v>156</v>
      </c>
      <c r="AV141" s="14" t="s">
        <v>156</v>
      </c>
      <c r="AW141" s="14" t="s">
        <v>4</v>
      </c>
      <c r="AX141" s="14" t="s">
        <v>84</v>
      </c>
      <c r="AY141" s="194" t="s">
        <v>148</v>
      </c>
    </row>
    <row r="142" s="2" customFormat="1" ht="16.5" customHeight="1">
      <c r="A142" s="39"/>
      <c r="B142" s="165"/>
      <c r="C142" s="166" t="s">
        <v>170</v>
      </c>
      <c r="D142" s="166" t="s">
        <v>150</v>
      </c>
      <c r="E142" s="167" t="s">
        <v>1282</v>
      </c>
      <c r="F142" s="168" t="s">
        <v>1283</v>
      </c>
      <c r="G142" s="169" t="s">
        <v>153</v>
      </c>
      <c r="H142" s="170">
        <v>37.560000000000002</v>
      </c>
      <c r="I142" s="171"/>
      <c r="J142" s="172">
        <f>ROUND(I142*H142,2)</f>
        <v>0</v>
      </c>
      <c r="K142" s="168" t="s">
        <v>154</v>
      </c>
      <c r="L142" s="40"/>
      <c r="M142" s="173" t="s">
        <v>3</v>
      </c>
      <c r="N142" s="174" t="s">
        <v>48</v>
      </c>
      <c r="O142" s="73"/>
      <c r="P142" s="175">
        <f>O142*H142</f>
        <v>0</v>
      </c>
      <c r="Q142" s="175">
        <v>0.016760000000000001</v>
      </c>
      <c r="R142" s="175">
        <f>Q142*H142</f>
        <v>0.62950560000000011</v>
      </c>
      <c r="S142" s="175">
        <v>0</v>
      </c>
      <c r="T142" s="17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177" t="s">
        <v>155</v>
      </c>
      <c r="AT142" s="177" t="s">
        <v>150</v>
      </c>
      <c r="AU142" s="177" t="s">
        <v>156</v>
      </c>
      <c r="AY142" s="20" t="s">
        <v>148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20" t="s">
        <v>156</v>
      </c>
      <c r="BK142" s="178">
        <f>ROUND(I142*H142,2)</f>
        <v>0</v>
      </c>
      <c r="BL142" s="20" t="s">
        <v>155</v>
      </c>
      <c r="BM142" s="177" t="s">
        <v>1284</v>
      </c>
    </row>
    <row r="143" s="2" customFormat="1">
      <c r="A143" s="39"/>
      <c r="B143" s="40"/>
      <c r="C143" s="39"/>
      <c r="D143" s="179" t="s">
        <v>158</v>
      </c>
      <c r="E143" s="39"/>
      <c r="F143" s="180" t="s">
        <v>1285</v>
      </c>
      <c r="G143" s="39"/>
      <c r="H143" s="39"/>
      <c r="I143" s="181"/>
      <c r="J143" s="39"/>
      <c r="K143" s="39"/>
      <c r="L143" s="40"/>
      <c r="M143" s="182"/>
      <c r="N143" s="183"/>
      <c r="O143" s="73"/>
      <c r="P143" s="73"/>
      <c r="Q143" s="73"/>
      <c r="R143" s="73"/>
      <c r="S143" s="73"/>
      <c r="T143" s="74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20" t="s">
        <v>158</v>
      </c>
      <c r="AU143" s="20" t="s">
        <v>156</v>
      </c>
    </row>
    <row r="144" s="2" customFormat="1">
      <c r="A144" s="39"/>
      <c r="B144" s="40"/>
      <c r="C144" s="39"/>
      <c r="D144" s="184" t="s">
        <v>160</v>
      </c>
      <c r="E144" s="39"/>
      <c r="F144" s="185" t="s">
        <v>1286</v>
      </c>
      <c r="G144" s="39"/>
      <c r="H144" s="39"/>
      <c r="I144" s="181"/>
      <c r="J144" s="39"/>
      <c r="K144" s="39"/>
      <c r="L144" s="40"/>
      <c r="M144" s="182"/>
      <c r="N144" s="183"/>
      <c r="O144" s="73"/>
      <c r="P144" s="73"/>
      <c r="Q144" s="73"/>
      <c r="R144" s="73"/>
      <c r="S144" s="73"/>
      <c r="T144" s="74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20" t="s">
        <v>160</v>
      </c>
      <c r="AU144" s="20" t="s">
        <v>156</v>
      </c>
    </row>
    <row r="145" s="13" customFormat="1">
      <c r="A145" s="13"/>
      <c r="B145" s="186"/>
      <c r="C145" s="13"/>
      <c r="D145" s="179" t="s">
        <v>162</v>
      </c>
      <c r="E145" s="187" t="s">
        <v>3</v>
      </c>
      <c r="F145" s="188" t="s">
        <v>1287</v>
      </c>
      <c r="G145" s="13"/>
      <c r="H145" s="187" t="s">
        <v>3</v>
      </c>
      <c r="I145" s="189"/>
      <c r="J145" s="13"/>
      <c r="K145" s="13"/>
      <c r="L145" s="186"/>
      <c r="M145" s="190"/>
      <c r="N145" s="191"/>
      <c r="O145" s="191"/>
      <c r="P145" s="191"/>
      <c r="Q145" s="191"/>
      <c r="R145" s="191"/>
      <c r="S145" s="191"/>
      <c r="T145" s="19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7" t="s">
        <v>162</v>
      </c>
      <c r="AU145" s="187" t="s">
        <v>156</v>
      </c>
      <c r="AV145" s="13" t="s">
        <v>84</v>
      </c>
      <c r="AW145" s="13" t="s">
        <v>37</v>
      </c>
      <c r="AX145" s="13" t="s">
        <v>76</v>
      </c>
      <c r="AY145" s="187" t="s">
        <v>148</v>
      </c>
    </row>
    <row r="146" s="14" customFormat="1">
      <c r="A146" s="14"/>
      <c r="B146" s="193"/>
      <c r="C146" s="14"/>
      <c r="D146" s="179" t="s">
        <v>162</v>
      </c>
      <c r="E146" s="194" t="s">
        <v>3</v>
      </c>
      <c r="F146" s="195" t="s">
        <v>1288</v>
      </c>
      <c r="G146" s="14"/>
      <c r="H146" s="196">
        <v>24.600000000000001</v>
      </c>
      <c r="I146" s="197"/>
      <c r="J146" s="14"/>
      <c r="K146" s="14"/>
      <c r="L146" s="193"/>
      <c r="M146" s="198"/>
      <c r="N146" s="199"/>
      <c r="O146" s="199"/>
      <c r="P146" s="199"/>
      <c r="Q146" s="199"/>
      <c r="R146" s="199"/>
      <c r="S146" s="199"/>
      <c r="T146" s="20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4" t="s">
        <v>162</v>
      </c>
      <c r="AU146" s="194" t="s">
        <v>156</v>
      </c>
      <c r="AV146" s="14" t="s">
        <v>156</v>
      </c>
      <c r="AW146" s="14" t="s">
        <v>37</v>
      </c>
      <c r="AX146" s="14" t="s">
        <v>76</v>
      </c>
      <c r="AY146" s="194" t="s">
        <v>148</v>
      </c>
    </row>
    <row r="147" s="14" customFormat="1">
      <c r="A147" s="14"/>
      <c r="B147" s="193"/>
      <c r="C147" s="14"/>
      <c r="D147" s="179" t="s">
        <v>162</v>
      </c>
      <c r="E147" s="194" t="s">
        <v>3</v>
      </c>
      <c r="F147" s="195" t="s">
        <v>1289</v>
      </c>
      <c r="G147" s="14"/>
      <c r="H147" s="196">
        <v>3.6000000000000001</v>
      </c>
      <c r="I147" s="197"/>
      <c r="J147" s="14"/>
      <c r="K147" s="14"/>
      <c r="L147" s="193"/>
      <c r="M147" s="198"/>
      <c r="N147" s="199"/>
      <c r="O147" s="199"/>
      <c r="P147" s="199"/>
      <c r="Q147" s="199"/>
      <c r="R147" s="199"/>
      <c r="S147" s="199"/>
      <c r="T147" s="20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4" t="s">
        <v>162</v>
      </c>
      <c r="AU147" s="194" t="s">
        <v>156</v>
      </c>
      <c r="AV147" s="14" t="s">
        <v>156</v>
      </c>
      <c r="AW147" s="14" t="s">
        <v>37</v>
      </c>
      <c r="AX147" s="14" t="s">
        <v>76</v>
      </c>
      <c r="AY147" s="194" t="s">
        <v>148</v>
      </c>
    </row>
    <row r="148" s="13" customFormat="1">
      <c r="A148" s="13"/>
      <c r="B148" s="186"/>
      <c r="C148" s="13"/>
      <c r="D148" s="179" t="s">
        <v>162</v>
      </c>
      <c r="E148" s="187" t="s">
        <v>3</v>
      </c>
      <c r="F148" s="188" t="s">
        <v>293</v>
      </c>
      <c r="G148" s="13"/>
      <c r="H148" s="187" t="s">
        <v>3</v>
      </c>
      <c r="I148" s="189"/>
      <c r="J148" s="13"/>
      <c r="K148" s="13"/>
      <c r="L148" s="186"/>
      <c r="M148" s="190"/>
      <c r="N148" s="191"/>
      <c r="O148" s="191"/>
      <c r="P148" s="191"/>
      <c r="Q148" s="191"/>
      <c r="R148" s="191"/>
      <c r="S148" s="191"/>
      <c r="T148" s="19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7" t="s">
        <v>162</v>
      </c>
      <c r="AU148" s="187" t="s">
        <v>156</v>
      </c>
      <c r="AV148" s="13" t="s">
        <v>84</v>
      </c>
      <c r="AW148" s="13" t="s">
        <v>37</v>
      </c>
      <c r="AX148" s="13" t="s">
        <v>76</v>
      </c>
      <c r="AY148" s="187" t="s">
        <v>148</v>
      </c>
    </row>
    <row r="149" s="14" customFormat="1">
      <c r="A149" s="14"/>
      <c r="B149" s="193"/>
      <c r="C149" s="14"/>
      <c r="D149" s="179" t="s">
        <v>162</v>
      </c>
      <c r="E149" s="194" t="s">
        <v>3</v>
      </c>
      <c r="F149" s="195" t="s">
        <v>1290</v>
      </c>
      <c r="G149" s="14"/>
      <c r="H149" s="196">
        <v>9.3599999999999994</v>
      </c>
      <c r="I149" s="197"/>
      <c r="J149" s="14"/>
      <c r="K149" s="14"/>
      <c r="L149" s="193"/>
      <c r="M149" s="198"/>
      <c r="N149" s="199"/>
      <c r="O149" s="199"/>
      <c r="P149" s="199"/>
      <c r="Q149" s="199"/>
      <c r="R149" s="199"/>
      <c r="S149" s="199"/>
      <c r="T149" s="20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4" t="s">
        <v>162</v>
      </c>
      <c r="AU149" s="194" t="s">
        <v>156</v>
      </c>
      <c r="AV149" s="14" t="s">
        <v>156</v>
      </c>
      <c r="AW149" s="14" t="s">
        <v>37</v>
      </c>
      <c r="AX149" s="14" t="s">
        <v>76</v>
      </c>
      <c r="AY149" s="194" t="s">
        <v>148</v>
      </c>
    </row>
    <row r="150" s="15" customFormat="1">
      <c r="A150" s="15"/>
      <c r="B150" s="201"/>
      <c r="C150" s="15"/>
      <c r="D150" s="179" t="s">
        <v>162</v>
      </c>
      <c r="E150" s="202" t="s">
        <v>3</v>
      </c>
      <c r="F150" s="203" t="s">
        <v>182</v>
      </c>
      <c r="G150" s="15"/>
      <c r="H150" s="204">
        <v>37.560000000000002</v>
      </c>
      <c r="I150" s="205"/>
      <c r="J150" s="15"/>
      <c r="K150" s="15"/>
      <c r="L150" s="201"/>
      <c r="M150" s="206"/>
      <c r="N150" s="207"/>
      <c r="O150" s="207"/>
      <c r="P150" s="207"/>
      <c r="Q150" s="207"/>
      <c r="R150" s="207"/>
      <c r="S150" s="207"/>
      <c r="T150" s="208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02" t="s">
        <v>162</v>
      </c>
      <c r="AU150" s="202" t="s">
        <v>156</v>
      </c>
      <c r="AV150" s="15" t="s">
        <v>155</v>
      </c>
      <c r="AW150" s="15" t="s">
        <v>37</v>
      </c>
      <c r="AX150" s="15" t="s">
        <v>84</v>
      </c>
      <c r="AY150" s="202" t="s">
        <v>148</v>
      </c>
    </row>
    <row r="151" s="2" customFormat="1" ht="24.15" customHeight="1">
      <c r="A151" s="39"/>
      <c r="B151" s="165"/>
      <c r="C151" s="166" t="s">
        <v>110</v>
      </c>
      <c r="D151" s="166" t="s">
        <v>150</v>
      </c>
      <c r="E151" s="167" t="s">
        <v>1291</v>
      </c>
      <c r="F151" s="168" t="s">
        <v>1292</v>
      </c>
      <c r="G151" s="169" t="s">
        <v>276</v>
      </c>
      <c r="H151" s="170">
        <v>100.40000000000001</v>
      </c>
      <c r="I151" s="171"/>
      <c r="J151" s="172">
        <f>ROUND(I151*H151,2)</f>
        <v>0</v>
      </c>
      <c r="K151" s="168" t="s">
        <v>154</v>
      </c>
      <c r="L151" s="40"/>
      <c r="M151" s="173" t="s">
        <v>3</v>
      </c>
      <c r="N151" s="174" t="s">
        <v>48</v>
      </c>
      <c r="O151" s="73"/>
      <c r="P151" s="175">
        <f>O151*H151</f>
        <v>0</v>
      </c>
      <c r="Q151" s="175">
        <v>0</v>
      </c>
      <c r="R151" s="175">
        <f>Q151*H151</f>
        <v>0</v>
      </c>
      <c r="S151" s="175">
        <v>0</v>
      </c>
      <c r="T151" s="17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177" t="s">
        <v>155</v>
      </c>
      <c r="AT151" s="177" t="s">
        <v>150</v>
      </c>
      <c r="AU151" s="177" t="s">
        <v>156</v>
      </c>
      <c r="AY151" s="20" t="s">
        <v>148</v>
      </c>
      <c r="BE151" s="178">
        <f>IF(N151="základní",J151,0)</f>
        <v>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20" t="s">
        <v>156</v>
      </c>
      <c r="BK151" s="178">
        <f>ROUND(I151*H151,2)</f>
        <v>0</v>
      </c>
      <c r="BL151" s="20" t="s">
        <v>155</v>
      </c>
      <c r="BM151" s="177" t="s">
        <v>1293</v>
      </c>
    </row>
    <row r="152" s="2" customFormat="1">
      <c r="A152" s="39"/>
      <c r="B152" s="40"/>
      <c r="C152" s="39"/>
      <c r="D152" s="179" t="s">
        <v>158</v>
      </c>
      <c r="E152" s="39"/>
      <c r="F152" s="180" t="s">
        <v>1294</v>
      </c>
      <c r="G152" s="39"/>
      <c r="H152" s="39"/>
      <c r="I152" s="181"/>
      <c r="J152" s="39"/>
      <c r="K152" s="39"/>
      <c r="L152" s="40"/>
      <c r="M152" s="182"/>
      <c r="N152" s="183"/>
      <c r="O152" s="73"/>
      <c r="P152" s="73"/>
      <c r="Q152" s="73"/>
      <c r="R152" s="73"/>
      <c r="S152" s="73"/>
      <c r="T152" s="74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20" t="s">
        <v>158</v>
      </c>
      <c r="AU152" s="20" t="s">
        <v>156</v>
      </c>
    </row>
    <row r="153" s="2" customFormat="1">
      <c r="A153" s="39"/>
      <c r="B153" s="40"/>
      <c r="C153" s="39"/>
      <c r="D153" s="184" t="s">
        <v>160</v>
      </c>
      <c r="E153" s="39"/>
      <c r="F153" s="185" t="s">
        <v>1295</v>
      </c>
      <c r="G153" s="39"/>
      <c r="H153" s="39"/>
      <c r="I153" s="181"/>
      <c r="J153" s="39"/>
      <c r="K153" s="39"/>
      <c r="L153" s="40"/>
      <c r="M153" s="182"/>
      <c r="N153" s="183"/>
      <c r="O153" s="73"/>
      <c r="P153" s="73"/>
      <c r="Q153" s="73"/>
      <c r="R153" s="73"/>
      <c r="S153" s="73"/>
      <c r="T153" s="74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20" t="s">
        <v>160</v>
      </c>
      <c r="AU153" s="20" t="s">
        <v>156</v>
      </c>
    </row>
    <row r="154" s="13" customFormat="1">
      <c r="A154" s="13"/>
      <c r="B154" s="186"/>
      <c r="C154" s="13"/>
      <c r="D154" s="179" t="s">
        <v>162</v>
      </c>
      <c r="E154" s="187" t="s">
        <v>3</v>
      </c>
      <c r="F154" s="188" t="s">
        <v>1296</v>
      </c>
      <c r="G154" s="13"/>
      <c r="H154" s="187" t="s">
        <v>3</v>
      </c>
      <c r="I154" s="189"/>
      <c r="J154" s="13"/>
      <c r="K154" s="13"/>
      <c r="L154" s="186"/>
      <c r="M154" s="190"/>
      <c r="N154" s="191"/>
      <c r="O154" s="191"/>
      <c r="P154" s="191"/>
      <c r="Q154" s="191"/>
      <c r="R154" s="191"/>
      <c r="S154" s="191"/>
      <c r="T154" s="19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7" t="s">
        <v>162</v>
      </c>
      <c r="AU154" s="187" t="s">
        <v>156</v>
      </c>
      <c r="AV154" s="13" t="s">
        <v>84</v>
      </c>
      <c r="AW154" s="13" t="s">
        <v>37</v>
      </c>
      <c r="AX154" s="13" t="s">
        <v>76</v>
      </c>
      <c r="AY154" s="187" t="s">
        <v>148</v>
      </c>
    </row>
    <row r="155" s="14" customFormat="1">
      <c r="A155" s="14"/>
      <c r="B155" s="193"/>
      <c r="C155" s="14"/>
      <c r="D155" s="179" t="s">
        <v>162</v>
      </c>
      <c r="E155" s="194" t="s">
        <v>3</v>
      </c>
      <c r="F155" s="195" t="s">
        <v>1297</v>
      </c>
      <c r="G155" s="14"/>
      <c r="H155" s="196">
        <v>82</v>
      </c>
      <c r="I155" s="197"/>
      <c r="J155" s="14"/>
      <c r="K155" s="14"/>
      <c r="L155" s="193"/>
      <c r="M155" s="198"/>
      <c r="N155" s="199"/>
      <c r="O155" s="199"/>
      <c r="P155" s="199"/>
      <c r="Q155" s="199"/>
      <c r="R155" s="199"/>
      <c r="S155" s="199"/>
      <c r="T155" s="20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4" t="s">
        <v>162</v>
      </c>
      <c r="AU155" s="194" t="s">
        <v>156</v>
      </c>
      <c r="AV155" s="14" t="s">
        <v>156</v>
      </c>
      <c r="AW155" s="14" t="s">
        <v>37</v>
      </c>
      <c r="AX155" s="14" t="s">
        <v>76</v>
      </c>
      <c r="AY155" s="194" t="s">
        <v>148</v>
      </c>
    </row>
    <row r="156" s="13" customFormat="1">
      <c r="A156" s="13"/>
      <c r="B156" s="186"/>
      <c r="C156" s="13"/>
      <c r="D156" s="179" t="s">
        <v>162</v>
      </c>
      <c r="E156" s="187" t="s">
        <v>3</v>
      </c>
      <c r="F156" s="188" t="s">
        <v>1298</v>
      </c>
      <c r="G156" s="13"/>
      <c r="H156" s="187" t="s">
        <v>3</v>
      </c>
      <c r="I156" s="189"/>
      <c r="J156" s="13"/>
      <c r="K156" s="13"/>
      <c r="L156" s="186"/>
      <c r="M156" s="190"/>
      <c r="N156" s="191"/>
      <c r="O156" s="191"/>
      <c r="P156" s="191"/>
      <c r="Q156" s="191"/>
      <c r="R156" s="191"/>
      <c r="S156" s="191"/>
      <c r="T156" s="19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7" t="s">
        <v>162</v>
      </c>
      <c r="AU156" s="187" t="s">
        <v>156</v>
      </c>
      <c r="AV156" s="13" t="s">
        <v>84</v>
      </c>
      <c r="AW156" s="13" t="s">
        <v>37</v>
      </c>
      <c r="AX156" s="13" t="s">
        <v>76</v>
      </c>
      <c r="AY156" s="187" t="s">
        <v>148</v>
      </c>
    </row>
    <row r="157" s="14" customFormat="1">
      <c r="A157" s="14"/>
      <c r="B157" s="193"/>
      <c r="C157" s="14"/>
      <c r="D157" s="179" t="s">
        <v>162</v>
      </c>
      <c r="E157" s="194" t="s">
        <v>3</v>
      </c>
      <c r="F157" s="195" t="s">
        <v>1299</v>
      </c>
      <c r="G157" s="14"/>
      <c r="H157" s="196">
        <v>12</v>
      </c>
      <c r="I157" s="197"/>
      <c r="J157" s="14"/>
      <c r="K157" s="14"/>
      <c r="L157" s="193"/>
      <c r="M157" s="198"/>
      <c r="N157" s="199"/>
      <c r="O157" s="199"/>
      <c r="P157" s="199"/>
      <c r="Q157" s="199"/>
      <c r="R157" s="199"/>
      <c r="S157" s="199"/>
      <c r="T157" s="20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4" t="s">
        <v>162</v>
      </c>
      <c r="AU157" s="194" t="s">
        <v>156</v>
      </c>
      <c r="AV157" s="14" t="s">
        <v>156</v>
      </c>
      <c r="AW157" s="14" t="s">
        <v>37</v>
      </c>
      <c r="AX157" s="14" t="s">
        <v>76</v>
      </c>
      <c r="AY157" s="194" t="s">
        <v>148</v>
      </c>
    </row>
    <row r="158" s="13" customFormat="1">
      <c r="A158" s="13"/>
      <c r="B158" s="186"/>
      <c r="C158" s="13"/>
      <c r="D158" s="179" t="s">
        <v>162</v>
      </c>
      <c r="E158" s="187" t="s">
        <v>3</v>
      </c>
      <c r="F158" s="188" t="s">
        <v>1300</v>
      </c>
      <c r="G158" s="13"/>
      <c r="H158" s="187" t="s">
        <v>3</v>
      </c>
      <c r="I158" s="189"/>
      <c r="J158" s="13"/>
      <c r="K158" s="13"/>
      <c r="L158" s="186"/>
      <c r="M158" s="190"/>
      <c r="N158" s="191"/>
      <c r="O158" s="191"/>
      <c r="P158" s="191"/>
      <c r="Q158" s="191"/>
      <c r="R158" s="191"/>
      <c r="S158" s="191"/>
      <c r="T158" s="19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7" t="s">
        <v>162</v>
      </c>
      <c r="AU158" s="187" t="s">
        <v>156</v>
      </c>
      <c r="AV158" s="13" t="s">
        <v>84</v>
      </c>
      <c r="AW158" s="13" t="s">
        <v>37</v>
      </c>
      <c r="AX158" s="13" t="s">
        <v>76</v>
      </c>
      <c r="AY158" s="187" t="s">
        <v>148</v>
      </c>
    </row>
    <row r="159" s="14" customFormat="1">
      <c r="A159" s="14"/>
      <c r="B159" s="193"/>
      <c r="C159" s="14"/>
      <c r="D159" s="179" t="s">
        <v>162</v>
      </c>
      <c r="E159" s="194" t="s">
        <v>3</v>
      </c>
      <c r="F159" s="195" t="s">
        <v>1301</v>
      </c>
      <c r="G159" s="14"/>
      <c r="H159" s="196">
        <v>6.4000000000000004</v>
      </c>
      <c r="I159" s="197"/>
      <c r="J159" s="14"/>
      <c r="K159" s="14"/>
      <c r="L159" s="193"/>
      <c r="M159" s="198"/>
      <c r="N159" s="199"/>
      <c r="O159" s="199"/>
      <c r="P159" s="199"/>
      <c r="Q159" s="199"/>
      <c r="R159" s="199"/>
      <c r="S159" s="199"/>
      <c r="T159" s="20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4" t="s">
        <v>162</v>
      </c>
      <c r="AU159" s="194" t="s">
        <v>156</v>
      </c>
      <c r="AV159" s="14" t="s">
        <v>156</v>
      </c>
      <c r="AW159" s="14" t="s">
        <v>37</v>
      </c>
      <c r="AX159" s="14" t="s">
        <v>76</v>
      </c>
      <c r="AY159" s="194" t="s">
        <v>148</v>
      </c>
    </row>
    <row r="160" s="15" customFormat="1">
      <c r="A160" s="15"/>
      <c r="B160" s="201"/>
      <c r="C160" s="15"/>
      <c r="D160" s="179" t="s">
        <v>162</v>
      </c>
      <c r="E160" s="202" t="s">
        <v>3</v>
      </c>
      <c r="F160" s="203" t="s">
        <v>182</v>
      </c>
      <c r="G160" s="15"/>
      <c r="H160" s="204">
        <v>100.40000000000001</v>
      </c>
      <c r="I160" s="205"/>
      <c r="J160" s="15"/>
      <c r="K160" s="15"/>
      <c r="L160" s="201"/>
      <c r="M160" s="206"/>
      <c r="N160" s="207"/>
      <c r="O160" s="207"/>
      <c r="P160" s="207"/>
      <c r="Q160" s="207"/>
      <c r="R160" s="207"/>
      <c r="S160" s="207"/>
      <c r="T160" s="208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02" t="s">
        <v>162</v>
      </c>
      <c r="AU160" s="202" t="s">
        <v>156</v>
      </c>
      <c r="AV160" s="15" t="s">
        <v>155</v>
      </c>
      <c r="AW160" s="15" t="s">
        <v>37</v>
      </c>
      <c r="AX160" s="15" t="s">
        <v>84</v>
      </c>
      <c r="AY160" s="202" t="s">
        <v>148</v>
      </c>
    </row>
    <row r="161" s="2" customFormat="1" ht="24.15" customHeight="1">
      <c r="A161" s="39"/>
      <c r="B161" s="165"/>
      <c r="C161" s="212" t="s">
        <v>236</v>
      </c>
      <c r="D161" s="212" t="s">
        <v>658</v>
      </c>
      <c r="E161" s="213" t="s">
        <v>1302</v>
      </c>
      <c r="F161" s="214" t="s">
        <v>1303</v>
      </c>
      <c r="G161" s="215" t="s">
        <v>276</v>
      </c>
      <c r="H161" s="216">
        <v>105.42</v>
      </c>
      <c r="I161" s="217"/>
      <c r="J161" s="218">
        <f>ROUND(I161*H161,2)</f>
        <v>0</v>
      </c>
      <c r="K161" s="214" t="s">
        <v>154</v>
      </c>
      <c r="L161" s="219"/>
      <c r="M161" s="220" t="s">
        <v>3</v>
      </c>
      <c r="N161" s="221" t="s">
        <v>48</v>
      </c>
      <c r="O161" s="73"/>
      <c r="P161" s="175">
        <f>O161*H161</f>
        <v>0</v>
      </c>
      <c r="Q161" s="175">
        <v>0.00010000000000000001</v>
      </c>
      <c r="R161" s="175">
        <f>Q161*H161</f>
        <v>0.010542000000000001</v>
      </c>
      <c r="S161" s="175">
        <v>0</v>
      </c>
      <c r="T161" s="17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177" t="s">
        <v>214</v>
      </c>
      <c r="AT161" s="177" t="s">
        <v>658</v>
      </c>
      <c r="AU161" s="177" t="s">
        <v>156</v>
      </c>
      <c r="AY161" s="20" t="s">
        <v>148</v>
      </c>
      <c r="BE161" s="178">
        <f>IF(N161="základní",J161,0)</f>
        <v>0</v>
      </c>
      <c r="BF161" s="178">
        <f>IF(N161="snížená",J161,0)</f>
        <v>0</v>
      </c>
      <c r="BG161" s="178">
        <f>IF(N161="zákl. přenesená",J161,0)</f>
        <v>0</v>
      </c>
      <c r="BH161" s="178">
        <f>IF(N161="sníž. přenesená",J161,0)</f>
        <v>0</v>
      </c>
      <c r="BI161" s="178">
        <f>IF(N161="nulová",J161,0)</f>
        <v>0</v>
      </c>
      <c r="BJ161" s="20" t="s">
        <v>156</v>
      </c>
      <c r="BK161" s="178">
        <f>ROUND(I161*H161,2)</f>
        <v>0</v>
      </c>
      <c r="BL161" s="20" t="s">
        <v>155</v>
      </c>
      <c r="BM161" s="177" t="s">
        <v>1304</v>
      </c>
    </row>
    <row r="162" s="2" customFormat="1">
      <c r="A162" s="39"/>
      <c r="B162" s="40"/>
      <c r="C162" s="39"/>
      <c r="D162" s="179" t="s">
        <v>158</v>
      </c>
      <c r="E162" s="39"/>
      <c r="F162" s="180" t="s">
        <v>1303</v>
      </c>
      <c r="G162" s="39"/>
      <c r="H162" s="39"/>
      <c r="I162" s="181"/>
      <c r="J162" s="39"/>
      <c r="K162" s="39"/>
      <c r="L162" s="40"/>
      <c r="M162" s="182"/>
      <c r="N162" s="183"/>
      <c r="O162" s="73"/>
      <c r="P162" s="73"/>
      <c r="Q162" s="73"/>
      <c r="R162" s="73"/>
      <c r="S162" s="73"/>
      <c r="T162" s="74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20" t="s">
        <v>158</v>
      </c>
      <c r="AU162" s="20" t="s">
        <v>156</v>
      </c>
    </row>
    <row r="163" s="14" customFormat="1">
      <c r="A163" s="14"/>
      <c r="B163" s="193"/>
      <c r="C163" s="14"/>
      <c r="D163" s="179" t="s">
        <v>162</v>
      </c>
      <c r="E163" s="14"/>
      <c r="F163" s="195" t="s">
        <v>1305</v>
      </c>
      <c r="G163" s="14"/>
      <c r="H163" s="196">
        <v>105.42</v>
      </c>
      <c r="I163" s="197"/>
      <c r="J163" s="14"/>
      <c r="K163" s="14"/>
      <c r="L163" s="193"/>
      <c r="M163" s="198"/>
      <c r="N163" s="199"/>
      <c r="O163" s="199"/>
      <c r="P163" s="199"/>
      <c r="Q163" s="199"/>
      <c r="R163" s="199"/>
      <c r="S163" s="199"/>
      <c r="T163" s="20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4" t="s">
        <v>162</v>
      </c>
      <c r="AU163" s="194" t="s">
        <v>156</v>
      </c>
      <c r="AV163" s="14" t="s">
        <v>156</v>
      </c>
      <c r="AW163" s="14" t="s">
        <v>4</v>
      </c>
      <c r="AX163" s="14" t="s">
        <v>84</v>
      </c>
      <c r="AY163" s="194" t="s">
        <v>148</v>
      </c>
    </row>
    <row r="164" s="2" customFormat="1" ht="24.15" customHeight="1">
      <c r="A164" s="39"/>
      <c r="B164" s="165"/>
      <c r="C164" s="166" t="s">
        <v>9</v>
      </c>
      <c r="D164" s="166" t="s">
        <v>150</v>
      </c>
      <c r="E164" s="167" t="s">
        <v>1306</v>
      </c>
      <c r="F164" s="168" t="s">
        <v>1307</v>
      </c>
      <c r="G164" s="169" t="s">
        <v>276</v>
      </c>
      <c r="H164" s="170">
        <v>41.600000000000001</v>
      </c>
      <c r="I164" s="171"/>
      <c r="J164" s="172">
        <f>ROUND(I164*H164,2)</f>
        <v>0</v>
      </c>
      <c r="K164" s="168" t="s">
        <v>154</v>
      </c>
      <c r="L164" s="40"/>
      <c r="M164" s="173" t="s">
        <v>3</v>
      </c>
      <c r="N164" s="174" t="s">
        <v>48</v>
      </c>
      <c r="O164" s="73"/>
      <c r="P164" s="175">
        <f>O164*H164</f>
        <v>0</v>
      </c>
      <c r="Q164" s="175">
        <v>0</v>
      </c>
      <c r="R164" s="175">
        <f>Q164*H164</f>
        <v>0</v>
      </c>
      <c r="S164" s="175">
        <v>0</v>
      </c>
      <c r="T164" s="17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177" t="s">
        <v>155</v>
      </c>
      <c r="AT164" s="177" t="s">
        <v>150</v>
      </c>
      <c r="AU164" s="177" t="s">
        <v>156</v>
      </c>
      <c r="AY164" s="20" t="s">
        <v>148</v>
      </c>
      <c r="BE164" s="178">
        <f>IF(N164="základní",J164,0)</f>
        <v>0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20" t="s">
        <v>156</v>
      </c>
      <c r="BK164" s="178">
        <f>ROUND(I164*H164,2)</f>
        <v>0</v>
      </c>
      <c r="BL164" s="20" t="s">
        <v>155</v>
      </c>
      <c r="BM164" s="177" t="s">
        <v>1308</v>
      </c>
    </row>
    <row r="165" s="2" customFormat="1">
      <c r="A165" s="39"/>
      <c r="B165" s="40"/>
      <c r="C165" s="39"/>
      <c r="D165" s="179" t="s">
        <v>158</v>
      </c>
      <c r="E165" s="39"/>
      <c r="F165" s="180" t="s">
        <v>1309</v>
      </c>
      <c r="G165" s="39"/>
      <c r="H165" s="39"/>
      <c r="I165" s="181"/>
      <c r="J165" s="39"/>
      <c r="K165" s="39"/>
      <c r="L165" s="40"/>
      <c r="M165" s="182"/>
      <c r="N165" s="183"/>
      <c r="O165" s="73"/>
      <c r="P165" s="73"/>
      <c r="Q165" s="73"/>
      <c r="R165" s="73"/>
      <c r="S165" s="73"/>
      <c r="T165" s="74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20" t="s">
        <v>158</v>
      </c>
      <c r="AU165" s="20" t="s">
        <v>156</v>
      </c>
    </row>
    <row r="166" s="2" customFormat="1">
      <c r="A166" s="39"/>
      <c r="B166" s="40"/>
      <c r="C166" s="39"/>
      <c r="D166" s="184" t="s">
        <v>160</v>
      </c>
      <c r="E166" s="39"/>
      <c r="F166" s="185" t="s">
        <v>1310</v>
      </c>
      <c r="G166" s="39"/>
      <c r="H166" s="39"/>
      <c r="I166" s="181"/>
      <c r="J166" s="39"/>
      <c r="K166" s="39"/>
      <c r="L166" s="40"/>
      <c r="M166" s="182"/>
      <c r="N166" s="183"/>
      <c r="O166" s="73"/>
      <c r="P166" s="73"/>
      <c r="Q166" s="73"/>
      <c r="R166" s="73"/>
      <c r="S166" s="73"/>
      <c r="T166" s="74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20" t="s">
        <v>160</v>
      </c>
      <c r="AU166" s="20" t="s">
        <v>156</v>
      </c>
    </row>
    <row r="167" s="13" customFormat="1">
      <c r="A167" s="13"/>
      <c r="B167" s="186"/>
      <c r="C167" s="13"/>
      <c r="D167" s="179" t="s">
        <v>162</v>
      </c>
      <c r="E167" s="187" t="s">
        <v>3</v>
      </c>
      <c r="F167" s="188" t="s">
        <v>1311</v>
      </c>
      <c r="G167" s="13"/>
      <c r="H167" s="187" t="s">
        <v>3</v>
      </c>
      <c r="I167" s="189"/>
      <c r="J167" s="13"/>
      <c r="K167" s="13"/>
      <c r="L167" s="186"/>
      <c r="M167" s="190"/>
      <c r="N167" s="191"/>
      <c r="O167" s="191"/>
      <c r="P167" s="191"/>
      <c r="Q167" s="191"/>
      <c r="R167" s="191"/>
      <c r="S167" s="191"/>
      <c r="T167" s="19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7" t="s">
        <v>162</v>
      </c>
      <c r="AU167" s="187" t="s">
        <v>156</v>
      </c>
      <c r="AV167" s="13" t="s">
        <v>84</v>
      </c>
      <c r="AW167" s="13" t="s">
        <v>37</v>
      </c>
      <c r="AX167" s="13" t="s">
        <v>76</v>
      </c>
      <c r="AY167" s="187" t="s">
        <v>148</v>
      </c>
    </row>
    <row r="168" s="14" customFormat="1">
      <c r="A168" s="14"/>
      <c r="B168" s="193"/>
      <c r="C168" s="14"/>
      <c r="D168" s="179" t="s">
        <v>162</v>
      </c>
      <c r="E168" s="194" t="s">
        <v>3</v>
      </c>
      <c r="F168" s="195" t="s">
        <v>1312</v>
      </c>
      <c r="G168" s="14"/>
      <c r="H168" s="196">
        <v>41.600000000000001</v>
      </c>
      <c r="I168" s="197"/>
      <c r="J168" s="14"/>
      <c r="K168" s="14"/>
      <c r="L168" s="193"/>
      <c r="M168" s="198"/>
      <c r="N168" s="199"/>
      <c r="O168" s="199"/>
      <c r="P168" s="199"/>
      <c r="Q168" s="199"/>
      <c r="R168" s="199"/>
      <c r="S168" s="199"/>
      <c r="T168" s="20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4" t="s">
        <v>162</v>
      </c>
      <c r="AU168" s="194" t="s">
        <v>156</v>
      </c>
      <c r="AV168" s="14" t="s">
        <v>156</v>
      </c>
      <c r="AW168" s="14" t="s">
        <v>37</v>
      </c>
      <c r="AX168" s="14" t="s">
        <v>84</v>
      </c>
      <c r="AY168" s="194" t="s">
        <v>148</v>
      </c>
    </row>
    <row r="169" s="2" customFormat="1" ht="16.5" customHeight="1">
      <c r="A169" s="39"/>
      <c r="B169" s="165"/>
      <c r="C169" s="212" t="s">
        <v>256</v>
      </c>
      <c r="D169" s="212" t="s">
        <v>658</v>
      </c>
      <c r="E169" s="213" t="s">
        <v>1313</v>
      </c>
      <c r="F169" s="214" t="s">
        <v>1314</v>
      </c>
      <c r="G169" s="215" t="s">
        <v>276</v>
      </c>
      <c r="H169" s="216">
        <v>43.68</v>
      </c>
      <c r="I169" s="217"/>
      <c r="J169" s="218">
        <f>ROUND(I169*H169,2)</f>
        <v>0</v>
      </c>
      <c r="K169" s="214" t="s">
        <v>154</v>
      </c>
      <c r="L169" s="219"/>
      <c r="M169" s="220" t="s">
        <v>3</v>
      </c>
      <c r="N169" s="221" t="s">
        <v>48</v>
      </c>
      <c r="O169" s="73"/>
      <c r="P169" s="175">
        <f>O169*H169</f>
        <v>0</v>
      </c>
      <c r="Q169" s="175">
        <v>0.00029999999999999997</v>
      </c>
      <c r="R169" s="175">
        <f>Q169*H169</f>
        <v>0.013103999999999999</v>
      </c>
      <c r="S169" s="175">
        <v>0</v>
      </c>
      <c r="T169" s="17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177" t="s">
        <v>214</v>
      </c>
      <c r="AT169" s="177" t="s">
        <v>658</v>
      </c>
      <c r="AU169" s="177" t="s">
        <v>156</v>
      </c>
      <c r="AY169" s="20" t="s">
        <v>148</v>
      </c>
      <c r="BE169" s="178">
        <f>IF(N169="základní",J169,0)</f>
        <v>0</v>
      </c>
      <c r="BF169" s="178">
        <f>IF(N169="snížená",J169,0)</f>
        <v>0</v>
      </c>
      <c r="BG169" s="178">
        <f>IF(N169="zákl. přenesená",J169,0)</f>
        <v>0</v>
      </c>
      <c r="BH169" s="178">
        <f>IF(N169="sníž. přenesená",J169,0)</f>
        <v>0</v>
      </c>
      <c r="BI169" s="178">
        <f>IF(N169="nulová",J169,0)</f>
        <v>0</v>
      </c>
      <c r="BJ169" s="20" t="s">
        <v>156</v>
      </c>
      <c r="BK169" s="178">
        <f>ROUND(I169*H169,2)</f>
        <v>0</v>
      </c>
      <c r="BL169" s="20" t="s">
        <v>155</v>
      </c>
      <c r="BM169" s="177" t="s">
        <v>1315</v>
      </c>
    </row>
    <row r="170" s="2" customFormat="1">
      <c r="A170" s="39"/>
      <c r="B170" s="40"/>
      <c r="C170" s="39"/>
      <c r="D170" s="179" t="s">
        <v>158</v>
      </c>
      <c r="E170" s="39"/>
      <c r="F170" s="180" t="s">
        <v>1314</v>
      </c>
      <c r="G170" s="39"/>
      <c r="H170" s="39"/>
      <c r="I170" s="181"/>
      <c r="J170" s="39"/>
      <c r="K170" s="39"/>
      <c r="L170" s="40"/>
      <c r="M170" s="182"/>
      <c r="N170" s="183"/>
      <c r="O170" s="73"/>
      <c r="P170" s="73"/>
      <c r="Q170" s="73"/>
      <c r="R170" s="73"/>
      <c r="S170" s="73"/>
      <c r="T170" s="74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20" t="s">
        <v>158</v>
      </c>
      <c r="AU170" s="20" t="s">
        <v>156</v>
      </c>
    </row>
    <row r="171" s="14" customFormat="1">
      <c r="A171" s="14"/>
      <c r="B171" s="193"/>
      <c r="C171" s="14"/>
      <c r="D171" s="179" t="s">
        <v>162</v>
      </c>
      <c r="E171" s="14"/>
      <c r="F171" s="195" t="s">
        <v>1316</v>
      </c>
      <c r="G171" s="14"/>
      <c r="H171" s="196">
        <v>43.68</v>
      </c>
      <c r="I171" s="197"/>
      <c r="J171" s="14"/>
      <c r="K171" s="14"/>
      <c r="L171" s="193"/>
      <c r="M171" s="198"/>
      <c r="N171" s="199"/>
      <c r="O171" s="199"/>
      <c r="P171" s="199"/>
      <c r="Q171" s="199"/>
      <c r="R171" s="199"/>
      <c r="S171" s="199"/>
      <c r="T171" s="20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4" t="s">
        <v>162</v>
      </c>
      <c r="AU171" s="194" t="s">
        <v>156</v>
      </c>
      <c r="AV171" s="14" t="s">
        <v>156</v>
      </c>
      <c r="AW171" s="14" t="s">
        <v>4</v>
      </c>
      <c r="AX171" s="14" t="s">
        <v>84</v>
      </c>
      <c r="AY171" s="194" t="s">
        <v>148</v>
      </c>
    </row>
    <row r="172" s="2" customFormat="1" ht="33" customHeight="1">
      <c r="A172" s="39"/>
      <c r="B172" s="165"/>
      <c r="C172" s="166" t="s">
        <v>264</v>
      </c>
      <c r="D172" s="166" t="s">
        <v>150</v>
      </c>
      <c r="E172" s="167" t="s">
        <v>1317</v>
      </c>
      <c r="F172" s="168" t="s">
        <v>1318</v>
      </c>
      <c r="G172" s="169" t="s">
        <v>193</v>
      </c>
      <c r="H172" s="170">
        <v>3.2000000000000002</v>
      </c>
      <c r="I172" s="171"/>
      <c r="J172" s="172">
        <f>ROUND(I172*H172,2)</f>
        <v>0</v>
      </c>
      <c r="K172" s="168" t="s">
        <v>154</v>
      </c>
      <c r="L172" s="40"/>
      <c r="M172" s="173" t="s">
        <v>3</v>
      </c>
      <c r="N172" s="174" t="s">
        <v>48</v>
      </c>
      <c r="O172" s="73"/>
      <c r="P172" s="175">
        <f>O172*H172</f>
        <v>0</v>
      </c>
      <c r="Q172" s="175">
        <v>2.3010199999999998</v>
      </c>
      <c r="R172" s="175">
        <f>Q172*H172</f>
        <v>7.363264</v>
      </c>
      <c r="S172" s="175">
        <v>0</v>
      </c>
      <c r="T172" s="17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177" t="s">
        <v>155</v>
      </c>
      <c r="AT172" s="177" t="s">
        <v>150</v>
      </c>
      <c r="AU172" s="177" t="s">
        <v>156</v>
      </c>
      <c r="AY172" s="20" t="s">
        <v>148</v>
      </c>
      <c r="BE172" s="178">
        <f>IF(N172="základní",J172,0)</f>
        <v>0</v>
      </c>
      <c r="BF172" s="178">
        <f>IF(N172="snížená",J172,0)</f>
        <v>0</v>
      </c>
      <c r="BG172" s="178">
        <f>IF(N172="zákl. přenesená",J172,0)</f>
        <v>0</v>
      </c>
      <c r="BH172" s="178">
        <f>IF(N172="sníž. přenesená",J172,0)</f>
        <v>0</v>
      </c>
      <c r="BI172" s="178">
        <f>IF(N172="nulová",J172,0)</f>
        <v>0</v>
      </c>
      <c r="BJ172" s="20" t="s">
        <v>156</v>
      </c>
      <c r="BK172" s="178">
        <f>ROUND(I172*H172,2)</f>
        <v>0</v>
      </c>
      <c r="BL172" s="20" t="s">
        <v>155</v>
      </c>
      <c r="BM172" s="177" t="s">
        <v>1319</v>
      </c>
    </row>
    <row r="173" s="2" customFormat="1">
      <c r="A173" s="39"/>
      <c r="B173" s="40"/>
      <c r="C173" s="39"/>
      <c r="D173" s="179" t="s">
        <v>158</v>
      </c>
      <c r="E173" s="39"/>
      <c r="F173" s="180" t="s">
        <v>1320</v>
      </c>
      <c r="G173" s="39"/>
      <c r="H173" s="39"/>
      <c r="I173" s="181"/>
      <c r="J173" s="39"/>
      <c r="K173" s="39"/>
      <c r="L173" s="40"/>
      <c r="M173" s="182"/>
      <c r="N173" s="183"/>
      <c r="O173" s="73"/>
      <c r="P173" s="73"/>
      <c r="Q173" s="73"/>
      <c r="R173" s="73"/>
      <c r="S173" s="73"/>
      <c r="T173" s="74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20" t="s">
        <v>158</v>
      </c>
      <c r="AU173" s="20" t="s">
        <v>156</v>
      </c>
    </row>
    <row r="174" s="2" customFormat="1">
      <c r="A174" s="39"/>
      <c r="B174" s="40"/>
      <c r="C174" s="39"/>
      <c r="D174" s="184" t="s">
        <v>160</v>
      </c>
      <c r="E174" s="39"/>
      <c r="F174" s="185" t="s">
        <v>1321</v>
      </c>
      <c r="G174" s="39"/>
      <c r="H174" s="39"/>
      <c r="I174" s="181"/>
      <c r="J174" s="39"/>
      <c r="K174" s="39"/>
      <c r="L174" s="40"/>
      <c r="M174" s="182"/>
      <c r="N174" s="183"/>
      <c r="O174" s="73"/>
      <c r="P174" s="73"/>
      <c r="Q174" s="73"/>
      <c r="R174" s="73"/>
      <c r="S174" s="73"/>
      <c r="T174" s="74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20" t="s">
        <v>160</v>
      </c>
      <c r="AU174" s="20" t="s">
        <v>156</v>
      </c>
    </row>
    <row r="175" s="13" customFormat="1">
      <c r="A175" s="13"/>
      <c r="B175" s="186"/>
      <c r="C175" s="13"/>
      <c r="D175" s="179" t="s">
        <v>162</v>
      </c>
      <c r="E175" s="187" t="s">
        <v>3</v>
      </c>
      <c r="F175" s="188" t="s">
        <v>197</v>
      </c>
      <c r="G175" s="13"/>
      <c r="H175" s="187" t="s">
        <v>3</v>
      </c>
      <c r="I175" s="189"/>
      <c r="J175" s="13"/>
      <c r="K175" s="13"/>
      <c r="L175" s="186"/>
      <c r="M175" s="190"/>
      <c r="N175" s="191"/>
      <c r="O175" s="191"/>
      <c r="P175" s="191"/>
      <c r="Q175" s="191"/>
      <c r="R175" s="191"/>
      <c r="S175" s="191"/>
      <c r="T175" s="19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7" t="s">
        <v>162</v>
      </c>
      <c r="AU175" s="187" t="s">
        <v>156</v>
      </c>
      <c r="AV175" s="13" t="s">
        <v>84</v>
      </c>
      <c r="AW175" s="13" t="s">
        <v>37</v>
      </c>
      <c r="AX175" s="13" t="s">
        <v>76</v>
      </c>
      <c r="AY175" s="187" t="s">
        <v>148</v>
      </c>
    </row>
    <row r="176" s="14" customFormat="1">
      <c r="A176" s="14"/>
      <c r="B176" s="193"/>
      <c r="C176" s="14"/>
      <c r="D176" s="179" t="s">
        <v>162</v>
      </c>
      <c r="E176" s="194" t="s">
        <v>3</v>
      </c>
      <c r="F176" s="195" t="s">
        <v>198</v>
      </c>
      <c r="G176" s="14"/>
      <c r="H176" s="196">
        <v>3.2000000000000002</v>
      </c>
      <c r="I176" s="197"/>
      <c r="J176" s="14"/>
      <c r="K176" s="14"/>
      <c r="L176" s="193"/>
      <c r="M176" s="198"/>
      <c r="N176" s="199"/>
      <c r="O176" s="199"/>
      <c r="P176" s="199"/>
      <c r="Q176" s="199"/>
      <c r="R176" s="199"/>
      <c r="S176" s="199"/>
      <c r="T176" s="20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4" t="s">
        <v>162</v>
      </c>
      <c r="AU176" s="194" t="s">
        <v>156</v>
      </c>
      <c r="AV176" s="14" t="s">
        <v>156</v>
      </c>
      <c r="AW176" s="14" t="s">
        <v>37</v>
      </c>
      <c r="AX176" s="14" t="s">
        <v>84</v>
      </c>
      <c r="AY176" s="194" t="s">
        <v>148</v>
      </c>
    </row>
    <row r="177" s="2" customFormat="1" ht="24.15" customHeight="1">
      <c r="A177" s="39"/>
      <c r="B177" s="165"/>
      <c r="C177" s="166" t="s">
        <v>273</v>
      </c>
      <c r="D177" s="166" t="s">
        <v>150</v>
      </c>
      <c r="E177" s="167" t="s">
        <v>1322</v>
      </c>
      <c r="F177" s="168" t="s">
        <v>1323</v>
      </c>
      <c r="G177" s="169" t="s">
        <v>193</v>
      </c>
      <c r="H177" s="170">
        <v>3.2000000000000002</v>
      </c>
      <c r="I177" s="171"/>
      <c r="J177" s="172">
        <f>ROUND(I177*H177,2)</f>
        <v>0</v>
      </c>
      <c r="K177" s="168" t="s">
        <v>154</v>
      </c>
      <c r="L177" s="40"/>
      <c r="M177" s="173" t="s">
        <v>3</v>
      </c>
      <c r="N177" s="174" t="s">
        <v>48</v>
      </c>
      <c r="O177" s="73"/>
      <c r="P177" s="175">
        <f>O177*H177</f>
        <v>0</v>
      </c>
      <c r="Q177" s="175">
        <v>0</v>
      </c>
      <c r="R177" s="175">
        <f>Q177*H177</f>
        <v>0</v>
      </c>
      <c r="S177" s="175">
        <v>0</v>
      </c>
      <c r="T177" s="17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177" t="s">
        <v>155</v>
      </c>
      <c r="AT177" s="177" t="s">
        <v>150</v>
      </c>
      <c r="AU177" s="177" t="s">
        <v>156</v>
      </c>
      <c r="AY177" s="20" t="s">
        <v>148</v>
      </c>
      <c r="BE177" s="178">
        <f>IF(N177="základní",J177,0)</f>
        <v>0</v>
      </c>
      <c r="BF177" s="178">
        <f>IF(N177="snížená",J177,0)</f>
        <v>0</v>
      </c>
      <c r="BG177" s="178">
        <f>IF(N177="zákl. přenesená",J177,0)</f>
        <v>0</v>
      </c>
      <c r="BH177" s="178">
        <f>IF(N177="sníž. přenesená",J177,0)</f>
        <v>0</v>
      </c>
      <c r="BI177" s="178">
        <f>IF(N177="nulová",J177,0)</f>
        <v>0</v>
      </c>
      <c r="BJ177" s="20" t="s">
        <v>156</v>
      </c>
      <c r="BK177" s="178">
        <f>ROUND(I177*H177,2)</f>
        <v>0</v>
      </c>
      <c r="BL177" s="20" t="s">
        <v>155</v>
      </c>
      <c r="BM177" s="177" t="s">
        <v>1324</v>
      </c>
    </row>
    <row r="178" s="2" customFormat="1">
      <c r="A178" s="39"/>
      <c r="B178" s="40"/>
      <c r="C178" s="39"/>
      <c r="D178" s="179" t="s">
        <v>158</v>
      </c>
      <c r="E178" s="39"/>
      <c r="F178" s="180" t="s">
        <v>1325</v>
      </c>
      <c r="G178" s="39"/>
      <c r="H178" s="39"/>
      <c r="I178" s="181"/>
      <c r="J178" s="39"/>
      <c r="K178" s="39"/>
      <c r="L178" s="40"/>
      <c r="M178" s="182"/>
      <c r="N178" s="183"/>
      <c r="O178" s="73"/>
      <c r="P178" s="73"/>
      <c r="Q178" s="73"/>
      <c r="R178" s="73"/>
      <c r="S178" s="73"/>
      <c r="T178" s="74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20" t="s">
        <v>158</v>
      </c>
      <c r="AU178" s="20" t="s">
        <v>156</v>
      </c>
    </row>
    <row r="179" s="2" customFormat="1">
      <c r="A179" s="39"/>
      <c r="B179" s="40"/>
      <c r="C179" s="39"/>
      <c r="D179" s="184" t="s">
        <v>160</v>
      </c>
      <c r="E179" s="39"/>
      <c r="F179" s="185" t="s">
        <v>1326</v>
      </c>
      <c r="G179" s="39"/>
      <c r="H179" s="39"/>
      <c r="I179" s="181"/>
      <c r="J179" s="39"/>
      <c r="K179" s="39"/>
      <c r="L179" s="40"/>
      <c r="M179" s="182"/>
      <c r="N179" s="183"/>
      <c r="O179" s="73"/>
      <c r="P179" s="73"/>
      <c r="Q179" s="73"/>
      <c r="R179" s="73"/>
      <c r="S179" s="73"/>
      <c r="T179" s="74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20" t="s">
        <v>160</v>
      </c>
      <c r="AU179" s="20" t="s">
        <v>156</v>
      </c>
    </row>
    <row r="180" s="2" customFormat="1" ht="24.15" customHeight="1">
      <c r="A180" s="39"/>
      <c r="B180" s="165"/>
      <c r="C180" s="166" t="s">
        <v>282</v>
      </c>
      <c r="D180" s="166" t="s">
        <v>150</v>
      </c>
      <c r="E180" s="167" t="s">
        <v>1327</v>
      </c>
      <c r="F180" s="168" t="s">
        <v>1328</v>
      </c>
      <c r="G180" s="169" t="s">
        <v>193</v>
      </c>
      <c r="H180" s="170">
        <v>3.2000000000000002</v>
      </c>
      <c r="I180" s="171"/>
      <c r="J180" s="172">
        <f>ROUND(I180*H180,2)</f>
        <v>0</v>
      </c>
      <c r="K180" s="168" t="s">
        <v>154</v>
      </c>
      <c r="L180" s="40"/>
      <c r="M180" s="173" t="s">
        <v>3</v>
      </c>
      <c r="N180" s="174" t="s">
        <v>48</v>
      </c>
      <c r="O180" s="73"/>
      <c r="P180" s="175">
        <f>O180*H180</f>
        <v>0</v>
      </c>
      <c r="Q180" s="175">
        <v>0</v>
      </c>
      <c r="R180" s="175">
        <f>Q180*H180</f>
        <v>0</v>
      </c>
      <c r="S180" s="175">
        <v>0</v>
      </c>
      <c r="T180" s="17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177" t="s">
        <v>155</v>
      </c>
      <c r="AT180" s="177" t="s">
        <v>150</v>
      </c>
      <c r="AU180" s="177" t="s">
        <v>156</v>
      </c>
      <c r="AY180" s="20" t="s">
        <v>148</v>
      </c>
      <c r="BE180" s="178">
        <f>IF(N180="základní",J180,0)</f>
        <v>0</v>
      </c>
      <c r="BF180" s="178">
        <f>IF(N180="snížená",J180,0)</f>
        <v>0</v>
      </c>
      <c r="BG180" s="178">
        <f>IF(N180="zákl. přenesená",J180,0)</f>
        <v>0</v>
      </c>
      <c r="BH180" s="178">
        <f>IF(N180="sníž. přenesená",J180,0)</f>
        <v>0</v>
      </c>
      <c r="BI180" s="178">
        <f>IF(N180="nulová",J180,0)</f>
        <v>0</v>
      </c>
      <c r="BJ180" s="20" t="s">
        <v>156</v>
      </c>
      <c r="BK180" s="178">
        <f>ROUND(I180*H180,2)</f>
        <v>0</v>
      </c>
      <c r="BL180" s="20" t="s">
        <v>155</v>
      </c>
      <c r="BM180" s="177" t="s">
        <v>1329</v>
      </c>
    </row>
    <row r="181" s="2" customFormat="1">
      <c r="A181" s="39"/>
      <c r="B181" s="40"/>
      <c r="C181" s="39"/>
      <c r="D181" s="179" t="s">
        <v>158</v>
      </c>
      <c r="E181" s="39"/>
      <c r="F181" s="180" t="s">
        <v>1330</v>
      </c>
      <c r="G181" s="39"/>
      <c r="H181" s="39"/>
      <c r="I181" s="181"/>
      <c r="J181" s="39"/>
      <c r="K181" s="39"/>
      <c r="L181" s="40"/>
      <c r="M181" s="182"/>
      <c r="N181" s="183"/>
      <c r="O181" s="73"/>
      <c r="P181" s="73"/>
      <c r="Q181" s="73"/>
      <c r="R181" s="73"/>
      <c r="S181" s="73"/>
      <c r="T181" s="74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20" t="s">
        <v>158</v>
      </c>
      <c r="AU181" s="20" t="s">
        <v>156</v>
      </c>
    </row>
    <row r="182" s="2" customFormat="1">
      <c r="A182" s="39"/>
      <c r="B182" s="40"/>
      <c r="C182" s="39"/>
      <c r="D182" s="184" t="s">
        <v>160</v>
      </c>
      <c r="E182" s="39"/>
      <c r="F182" s="185" t="s">
        <v>1331</v>
      </c>
      <c r="G182" s="39"/>
      <c r="H182" s="39"/>
      <c r="I182" s="181"/>
      <c r="J182" s="39"/>
      <c r="K182" s="39"/>
      <c r="L182" s="40"/>
      <c r="M182" s="182"/>
      <c r="N182" s="183"/>
      <c r="O182" s="73"/>
      <c r="P182" s="73"/>
      <c r="Q182" s="73"/>
      <c r="R182" s="73"/>
      <c r="S182" s="73"/>
      <c r="T182" s="74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20" t="s">
        <v>160</v>
      </c>
      <c r="AU182" s="20" t="s">
        <v>156</v>
      </c>
    </row>
    <row r="183" s="2" customFormat="1" ht="16.5" customHeight="1">
      <c r="A183" s="39"/>
      <c r="B183" s="165"/>
      <c r="C183" s="166" t="s">
        <v>295</v>
      </c>
      <c r="D183" s="166" t="s">
        <v>150</v>
      </c>
      <c r="E183" s="167" t="s">
        <v>1332</v>
      </c>
      <c r="F183" s="168" t="s">
        <v>1333</v>
      </c>
      <c r="G183" s="169" t="s">
        <v>340</v>
      </c>
      <c r="H183" s="170">
        <v>0.32000000000000001</v>
      </c>
      <c r="I183" s="171"/>
      <c r="J183" s="172">
        <f>ROUND(I183*H183,2)</f>
        <v>0</v>
      </c>
      <c r="K183" s="168" t="s">
        <v>154</v>
      </c>
      <c r="L183" s="40"/>
      <c r="M183" s="173" t="s">
        <v>3</v>
      </c>
      <c r="N183" s="174" t="s">
        <v>48</v>
      </c>
      <c r="O183" s="73"/>
      <c r="P183" s="175">
        <f>O183*H183</f>
        <v>0</v>
      </c>
      <c r="Q183" s="175">
        <v>1.06277</v>
      </c>
      <c r="R183" s="175">
        <f>Q183*H183</f>
        <v>0.34008640000000001</v>
      </c>
      <c r="S183" s="175">
        <v>0</v>
      </c>
      <c r="T183" s="17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177" t="s">
        <v>155</v>
      </c>
      <c r="AT183" s="177" t="s">
        <v>150</v>
      </c>
      <c r="AU183" s="177" t="s">
        <v>156</v>
      </c>
      <c r="AY183" s="20" t="s">
        <v>148</v>
      </c>
      <c r="BE183" s="178">
        <f>IF(N183="základní",J183,0)</f>
        <v>0</v>
      </c>
      <c r="BF183" s="178">
        <f>IF(N183="snížená",J183,0)</f>
        <v>0</v>
      </c>
      <c r="BG183" s="178">
        <f>IF(N183="zákl. přenesená",J183,0)</f>
        <v>0</v>
      </c>
      <c r="BH183" s="178">
        <f>IF(N183="sníž. přenesená",J183,0)</f>
        <v>0</v>
      </c>
      <c r="BI183" s="178">
        <f>IF(N183="nulová",J183,0)</f>
        <v>0</v>
      </c>
      <c r="BJ183" s="20" t="s">
        <v>156</v>
      </c>
      <c r="BK183" s="178">
        <f>ROUND(I183*H183,2)</f>
        <v>0</v>
      </c>
      <c r="BL183" s="20" t="s">
        <v>155</v>
      </c>
      <c r="BM183" s="177" t="s">
        <v>1334</v>
      </c>
    </row>
    <row r="184" s="2" customFormat="1">
      <c r="A184" s="39"/>
      <c r="B184" s="40"/>
      <c r="C184" s="39"/>
      <c r="D184" s="179" t="s">
        <v>158</v>
      </c>
      <c r="E184" s="39"/>
      <c r="F184" s="180" t="s">
        <v>1335</v>
      </c>
      <c r="G184" s="39"/>
      <c r="H184" s="39"/>
      <c r="I184" s="181"/>
      <c r="J184" s="39"/>
      <c r="K184" s="39"/>
      <c r="L184" s="40"/>
      <c r="M184" s="182"/>
      <c r="N184" s="183"/>
      <c r="O184" s="73"/>
      <c r="P184" s="73"/>
      <c r="Q184" s="73"/>
      <c r="R184" s="73"/>
      <c r="S184" s="73"/>
      <c r="T184" s="74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20" t="s">
        <v>158</v>
      </c>
      <c r="AU184" s="20" t="s">
        <v>156</v>
      </c>
    </row>
    <row r="185" s="2" customFormat="1">
      <c r="A185" s="39"/>
      <c r="B185" s="40"/>
      <c r="C185" s="39"/>
      <c r="D185" s="184" t="s">
        <v>160</v>
      </c>
      <c r="E185" s="39"/>
      <c r="F185" s="185" t="s">
        <v>1336</v>
      </c>
      <c r="G185" s="39"/>
      <c r="H185" s="39"/>
      <c r="I185" s="181"/>
      <c r="J185" s="39"/>
      <c r="K185" s="39"/>
      <c r="L185" s="40"/>
      <c r="M185" s="182"/>
      <c r="N185" s="183"/>
      <c r="O185" s="73"/>
      <c r="P185" s="73"/>
      <c r="Q185" s="73"/>
      <c r="R185" s="73"/>
      <c r="S185" s="73"/>
      <c r="T185" s="74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20" t="s">
        <v>160</v>
      </c>
      <c r="AU185" s="20" t="s">
        <v>156</v>
      </c>
    </row>
    <row r="186" s="13" customFormat="1">
      <c r="A186" s="13"/>
      <c r="B186" s="186"/>
      <c r="C186" s="13"/>
      <c r="D186" s="179" t="s">
        <v>162</v>
      </c>
      <c r="E186" s="187" t="s">
        <v>3</v>
      </c>
      <c r="F186" s="188" t="s">
        <v>197</v>
      </c>
      <c r="G186" s="13"/>
      <c r="H186" s="187" t="s">
        <v>3</v>
      </c>
      <c r="I186" s="189"/>
      <c r="J186" s="13"/>
      <c r="K186" s="13"/>
      <c r="L186" s="186"/>
      <c r="M186" s="190"/>
      <c r="N186" s="191"/>
      <c r="O186" s="191"/>
      <c r="P186" s="191"/>
      <c r="Q186" s="191"/>
      <c r="R186" s="191"/>
      <c r="S186" s="191"/>
      <c r="T186" s="19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7" t="s">
        <v>162</v>
      </c>
      <c r="AU186" s="187" t="s">
        <v>156</v>
      </c>
      <c r="AV186" s="13" t="s">
        <v>84</v>
      </c>
      <c r="AW186" s="13" t="s">
        <v>37</v>
      </c>
      <c r="AX186" s="13" t="s">
        <v>76</v>
      </c>
      <c r="AY186" s="187" t="s">
        <v>148</v>
      </c>
    </row>
    <row r="187" s="14" customFormat="1">
      <c r="A187" s="14"/>
      <c r="B187" s="193"/>
      <c r="C187" s="14"/>
      <c r="D187" s="179" t="s">
        <v>162</v>
      </c>
      <c r="E187" s="194" t="s">
        <v>3</v>
      </c>
      <c r="F187" s="195" t="s">
        <v>1337</v>
      </c>
      <c r="G187" s="14"/>
      <c r="H187" s="196">
        <v>0.32000000000000001</v>
      </c>
      <c r="I187" s="197"/>
      <c r="J187" s="14"/>
      <c r="K187" s="14"/>
      <c r="L187" s="193"/>
      <c r="M187" s="198"/>
      <c r="N187" s="199"/>
      <c r="O187" s="199"/>
      <c r="P187" s="199"/>
      <c r="Q187" s="199"/>
      <c r="R187" s="199"/>
      <c r="S187" s="199"/>
      <c r="T187" s="20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4" t="s">
        <v>162</v>
      </c>
      <c r="AU187" s="194" t="s">
        <v>156</v>
      </c>
      <c r="AV187" s="14" t="s">
        <v>156</v>
      </c>
      <c r="AW187" s="14" t="s">
        <v>37</v>
      </c>
      <c r="AX187" s="14" t="s">
        <v>84</v>
      </c>
      <c r="AY187" s="194" t="s">
        <v>148</v>
      </c>
    </row>
    <row r="188" s="2" customFormat="1" ht="24.15" customHeight="1">
      <c r="A188" s="39"/>
      <c r="B188" s="165"/>
      <c r="C188" s="166" t="s">
        <v>304</v>
      </c>
      <c r="D188" s="166" t="s">
        <v>150</v>
      </c>
      <c r="E188" s="167" t="s">
        <v>1338</v>
      </c>
      <c r="F188" s="168" t="s">
        <v>1339</v>
      </c>
      <c r="G188" s="169" t="s">
        <v>153</v>
      </c>
      <c r="H188" s="170">
        <v>272</v>
      </c>
      <c r="I188" s="171"/>
      <c r="J188" s="172">
        <f>ROUND(I188*H188,2)</f>
        <v>0</v>
      </c>
      <c r="K188" s="168" t="s">
        <v>154</v>
      </c>
      <c r="L188" s="40"/>
      <c r="M188" s="173" t="s">
        <v>3</v>
      </c>
      <c r="N188" s="174" t="s">
        <v>48</v>
      </c>
      <c r="O188" s="73"/>
      <c r="P188" s="175">
        <f>O188*H188</f>
        <v>0</v>
      </c>
      <c r="Q188" s="175">
        <v>0.094500000000000001</v>
      </c>
      <c r="R188" s="175">
        <f>Q188*H188</f>
        <v>25.704000000000001</v>
      </c>
      <c r="S188" s="175">
        <v>0</v>
      </c>
      <c r="T188" s="17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177" t="s">
        <v>155</v>
      </c>
      <c r="AT188" s="177" t="s">
        <v>150</v>
      </c>
      <c r="AU188" s="177" t="s">
        <v>156</v>
      </c>
      <c r="AY188" s="20" t="s">
        <v>148</v>
      </c>
      <c r="BE188" s="178">
        <f>IF(N188="základní",J188,0)</f>
        <v>0</v>
      </c>
      <c r="BF188" s="178">
        <f>IF(N188="snížená",J188,0)</f>
        <v>0</v>
      </c>
      <c r="BG188" s="178">
        <f>IF(N188="zákl. přenesená",J188,0)</f>
        <v>0</v>
      </c>
      <c r="BH188" s="178">
        <f>IF(N188="sníž. přenesená",J188,0)</f>
        <v>0</v>
      </c>
      <c r="BI188" s="178">
        <f>IF(N188="nulová",J188,0)</f>
        <v>0</v>
      </c>
      <c r="BJ188" s="20" t="s">
        <v>156</v>
      </c>
      <c r="BK188" s="178">
        <f>ROUND(I188*H188,2)</f>
        <v>0</v>
      </c>
      <c r="BL188" s="20" t="s">
        <v>155</v>
      </c>
      <c r="BM188" s="177" t="s">
        <v>1340</v>
      </c>
    </row>
    <row r="189" s="2" customFormat="1">
      <c r="A189" s="39"/>
      <c r="B189" s="40"/>
      <c r="C189" s="39"/>
      <c r="D189" s="179" t="s">
        <v>158</v>
      </c>
      <c r="E189" s="39"/>
      <c r="F189" s="180" t="s">
        <v>1341</v>
      </c>
      <c r="G189" s="39"/>
      <c r="H189" s="39"/>
      <c r="I189" s="181"/>
      <c r="J189" s="39"/>
      <c r="K189" s="39"/>
      <c r="L189" s="40"/>
      <c r="M189" s="182"/>
      <c r="N189" s="183"/>
      <c r="O189" s="73"/>
      <c r="P189" s="73"/>
      <c r="Q189" s="73"/>
      <c r="R189" s="73"/>
      <c r="S189" s="73"/>
      <c r="T189" s="74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20" t="s">
        <v>158</v>
      </c>
      <c r="AU189" s="20" t="s">
        <v>156</v>
      </c>
    </row>
    <row r="190" s="2" customFormat="1">
      <c r="A190" s="39"/>
      <c r="B190" s="40"/>
      <c r="C190" s="39"/>
      <c r="D190" s="184" t="s">
        <v>160</v>
      </c>
      <c r="E190" s="39"/>
      <c r="F190" s="185" t="s">
        <v>1342</v>
      </c>
      <c r="G190" s="39"/>
      <c r="H190" s="39"/>
      <c r="I190" s="181"/>
      <c r="J190" s="39"/>
      <c r="K190" s="39"/>
      <c r="L190" s="40"/>
      <c r="M190" s="182"/>
      <c r="N190" s="183"/>
      <c r="O190" s="73"/>
      <c r="P190" s="73"/>
      <c r="Q190" s="73"/>
      <c r="R190" s="73"/>
      <c r="S190" s="73"/>
      <c r="T190" s="74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20" t="s">
        <v>160</v>
      </c>
      <c r="AU190" s="20" t="s">
        <v>156</v>
      </c>
    </row>
    <row r="191" s="13" customFormat="1">
      <c r="A191" s="13"/>
      <c r="B191" s="186"/>
      <c r="C191" s="13"/>
      <c r="D191" s="179" t="s">
        <v>162</v>
      </c>
      <c r="E191" s="187" t="s">
        <v>3</v>
      </c>
      <c r="F191" s="188" t="s">
        <v>178</v>
      </c>
      <c r="G191" s="13"/>
      <c r="H191" s="187" t="s">
        <v>3</v>
      </c>
      <c r="I191" s="189"/>
      <c r="J191" s="13"/>
      <c r="K191" s="13"/>
      <c r="L191" s="186"/>
      <c r="M191" s="190"/>
      <c r="N191" s="191"/>
      <c r="O191" s="191"/>
      <c r="P191" s="191"/>
      <c r="Q191" s="191"/>
      <c r="R191" s="191"/>
      <c r="S191" s="191"/>
      <c r="T191" s="19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7" t="s">
        <v>162</v>
      </c>
      <c r="AU191" s="187" t="s">
        <v>156</v>
      </c>
      <c r="AV191" s="13" t="s">
        <v>84</v>
      </c>
      <c r="AW191" s="13" t="s">
        <v>37</v>
      </c>
      <c r="AX191" s="13" t="s">
        <v>76</v>
      </c>
      <c r="AY191" s="187" t="s">
        <v>148</v>
      </c>
    </row>
    <row r="192" s="14" customFormat="1">
      <c r="A192" s="14"/>
      <c r="B192" s="193"/>
      <c r="C192" s="14"/>
      <c r="D192" s="179" t="s">
        <v>162</v>
      </c>
      <c r="E192" s="194" t="s">
        <v>3</v>
      </c>
      <c r="F192" s="195" t="s">
        <v>1343</v>
      </c>
      <c r="G192" s="14"/>
      <c r="H192" s="196">
        <v>76</v>
      </c>
      <c r="I192" s="197"/>
      <c r="J192" s="14"/>
      <c r="K192" s="14"/>
      <c r="L192" s="193"/>
      <c r="M192" s="198"/>
      <c r="N192" s="199"/>
      <c r="O192" s="199"/>
      <c r="P192" s="199"/>
      <c r="Q192" s="199"/>
      <c r="R192" s="199"/>
      <c r="S192" s="199"/>
      <c r="T192" s="20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4" t="s">
        <v>162</v>
      </c>
      <c r="AU192" s="194" t="s">
        <v>156</v>
      </c>
      <c r="AV192" s="14" t="s">
        <v>156</v>
      </c>
      <c r="AW192" s="14" t="s">
        <v>37</v>
      </c>
      <c r="AX192" s="14" t="s">
        <v>76</v>
      </c>
      <c r="AY192" s="194" t="s">
        <v>148</v>
      </c>
    </row>
    <row r="193" s="14" customFormat="1">
      <c r="A193" s="14"/>
      <c r="B193" s="193"/>
      <c r="C193" s="14"/>
      <c r="D193" s="179" t="s">
        <v>162</v>
      </c>
      <c r="E193" s="194" t="s">
        <v>3</v>
      </c>
      <c r="F193" s="195" t="s">
        <v>1344</v>
      </c>
      <c r="G193" s="14"/>
      <c r="H193" s="196">
        <v>60</v>
      </c>
      <c r="I193" s="197"/>
      <c r="J193" s="14"/>
      <c r="K193" s="14"/>
      <c r="L193" s="193"/>
      <c r="M193" s="198"/>
      <c r="N193" s="199"/>
      <c r="O193" s="199"/>
      <c r="P193" s="199"/>
      <c r="Q193" s="199"/>
      <c r="R193" s="199"/>
      <c r="S193" s="199"/>
      <c r="T193" s="20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4" t="s">
        <v>162</v>
      </c>
      <c r="AU193" s="194" t="s">
        <v>156</v>
      </c>
      <c r="AV193" s="14" t="s">
        <v>156</v>
      </c>
      <c r="AW193" s="14" t="s">
        <v>37</v>
      </c>
      <c r="AX193" s="14" t="s">
        <v>76</v>
      </c>
      <c r="AY193" s="194" t="s">
        <v>148</v>
      </c>
    </row>
    <row r="194" s="13" customFormat="1">
      <c r="A194" s="13"/>
      <c r="B194" s="186"/>
      <c r="C194" s="13"/>
      <c r="D194" s="179" t="s">
        <v>162</v>
      </c>
      <c r="E194" s="187" t="s">
        <v>3</v>
      </c>
      <c r="F194" s="188" t="s">
        <v>181</v>
      </c>
      <c r="G194" s="13"/>
      <c r="H194" s="187" t="s">
        <v>3</v>
      </c>
      <c r="I194" s="189"/>
      <c r="J194" s="13"/>
      <c r="K194" s="13"/>
      <c r="L194" s="186"/>
      <c r="M194" s="190"/>
      <c r="N194" s="191"/>
      <c r="O194" s="191"/>
      <c r="P194" s="191"/>
      <c r="Q194" s="191"/>
      <c r="R194" s="191"/>
      <c r="S194" s="191"/>
      <c r="T194" s="19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7" t="s">
        <v>162</v>
      </c>
      <c r="AU194" s="187" t="s">
        <v>156</v>
      </c>
      <c r="AV194" s="13" t="s">
        <v>84</v>
      </c>
      <c r="AW194" s="13" t="s">
        <v>37</v>
      </c>
      <c r="AX194" s="13" t="s">
        <v>76</v>
      </c>
      <c r="AY194" s="187" t="s">
        <v>148</v>
      </c>
    </row>
    <row r="195" s="14" customFormat="1">
      <c r="A195" s="14"/>
      <c r="B195" s="193"/>
      <c r="C195" s="14"/>
      <c r="D195" s="179" t="s">
        <v>162</v>
      </c>
      <c r="E195" s="194" t="s">
        <v>3</v>
      </c>
      <c r="F195" s="195" t="s">
        <v>1343</v>
      </c>
      <c r="G195" s="14"/>
      <c r="H195" s="196">
        <v>76</v>
      </c>
      <c r="I195" s="197"/>
      <c r="J195" s="14"/>
      <c r="K195" s="14"/>
      <c r="L195" s="193"/>
      <c r="M195" s="198"/>
      <c r="N195" s="199"/>
      <c r="O195" s="199"/>
      <c r="P195" s="199"/>
      <c r="Q195" s="199"/>
      <c r="R195" s="199"/>
      <c r="S195" s="199"/>
      <c r="T195" s="20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4" t="s">
        <v>162</v>
      </c>
      <c r="AU195" s="194" t="s">
        <v>156</v>
      </c>
      <c r="AV195" s="14" t="s">
        <v>156</v>
      </c>
      <c r="AW195" s="14" t="s">
        <v>37</v>
      </c>
      <c r="AX195" s="14" t="s">
        <v>76</v>
      </c>
      <c r="AY195" s="194" t="s">
        <v>148</v>
      </c>
    </row>
    <row r="196" s="14" customFormat="1">
      <c r="A196" s="14"/>
      <c r="B196" s="193"/>
      <c r="C196" s="14"/>
      <c r="D196" s="179" t="s">
        <v>162</v>
      </c>
      <c r="E196" s="194" t="s">
        <v>3</v>
      </c>
      <c r="F196" s="195" t="s">
        <v>1344</v>
      </c>
      <c r="G196" s="14"/>
      <c r="H196" s="196">
        <v>60</v>
      </c>
      <c r="I196" s="197"/>
      <c r="J196" s="14"/>
      <c r="K196" s="14"/>
      <c r="L196" s="193"/>
      <c r="M196" s="198"/>
      <c r="N196" s="199"/>
      <c r="O196" s="199"/>
      <c r="P196" s="199"/>
      <c r="Q196" s="199"/>
      <c r="R196" s="199"/>
      <c r="S196" s="199"/>
      <c r="T196" s="20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4" t="s">
        <v>162</v>
      </c>
      <c r="AU196" s="194" t="s">
        <v>156</v>
      </c>
      <c r="AV196" s="14" t="s">
        <v>156</v>
      </c>
      <c r="AW196" s="14" t="s">
        <v>37</v>
      </c>
      <c r="AX196" s="14" t="s">
        <v>76</v>
      </c>
      <c r="AY196" s="194" t="s">
        <v>148</v>
      </c>
    </row>
    <row r="197" s="15" customFormat="1">
      <c r="A197" s="15"/>
      <c r="B197" s="201"/>
      <c r="C197" s="15"/>
      <c r="D197" s="179" t="s">
        <v>162</v>
      </c>
      <c r="E197" s="202" t="s">
        <v>3</v>
      </c>
      <c r="F197" s="203" t="s">
        <v>182</v>
      </c>
      <c r="G197" s="15"/>
      <c r="H197" s="204">
        <v>272</v>
      </c>
      <c r="I197" s="205"/>
      <c r="J197" s="15"/>
      <c r="K197" s="15"/>
      <c r="L197" s="201"/>
      <c r="M197" s="206"/>
      <c r="N197" s="207"/>
      <c r="O197" s="207"/>
      <c r="P197" s="207"/>
      <c r="Q197" s="207"/>
      <c r="R197" s="207"/>
      <c r="S197" s="207"/>
      <c r="T197" s="208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02" t="s">
        <v>162</v>
      </c>
      <c r="AU197" s="202" t="s">
        <v>156</v>
      </c>
      <c r="AV197" s="15" t="s">
        <v>155</v>
      </c>
      <c r="AW197" s="15" t="s">
        <v>37</v>
      </c>
      <c r="AX197" s="15" t="s">
        <v>84</v>
      </c>
      <c r="AY197" s="202" t="s">
        <v>148</v>
      </c>
    </row>
    <row r="198" s="2" customFormat="1" ht="16.5" customHeight="1">
      <c r="A198" s="39"/>
      <c r="B198" s="165"/>
      <c r="C198" s="166" t="s">
        <v>320</v>
      </c>
      <c r="D198" s="166" t="s">
        <v>150</v>
      </c>
      <c r="E198" s="167" t="s">
        <v>1345</v>
      </c>
      <c r="F198" s="168" t="s">
        <v>1346</v>
      </c>
      <c r="G198" s="169" t="s">
        <v>153</v>
      </c>
      <c r="H198" s="170">
        <v>334.39999999999998</v>
      </c>
      <c r="I198" s="171"/>
      <c r="J198" s="172">
        <f>ROUND(I198*H198,2)</f>
        <v>0</v>
      </c>
      <c r="K198" s="168" t="s">
        <v>154</v>
      </c>
      <c r="L198" s="40"/>
      <c r="M198" s="173" t="s">
        <v>3</v>
      </c>
      <c r="N198" s="174" t="s">
        <v>48</v>
      </c>
      <c r="O198" s="73"/>
      <c r="P198" s="175">
        <f>O198*H198</f>
        <v>0</v>
      </c>
      <c r="Q198" s="175">
        <v>0.00012999999999999999</v>
      </c>
      <c r="R198" s="175">
        <f>Q198*H198</f>
        <v>0.04347199999999999</v>
      </c>
      <c r="S198" s="175">
        <v>0</v>
      </c>
      <c r="T198" s="17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177" t="s">
        <v>282</v>
      </c>
      <c r="AT198" s="177" t="s">
        <v>150</v>
      </c>
      <c r="AU198" s="177" t="s">
        <v>156</v>
      </c>
      <c r="AY198" s="20" t="s">
        <v>148</v>
      </c>
      <c r="BE198" s="178">
        <f>IF(N198="základní",J198,0)</f>
        <v>0</v>
      </c>
      <c r="BF198" s="178">
        <f>IF(N198="snížená",J198,0)</f>
        <v>0</v>
      </c>
      <c r="BG198" s="178">
        <f>IF(N198="zákl. přenesená",J198,0)</f>
        <v>0</v>
      </c>
      <c r="BH198" s="178">
        <f>IF(N198="sníž. přenesená",J198,0)</f>
        <v>0</v>
      </c>
      <c r="BI198" s="178">
        <f>IF(N198="nulová",J198,0)</f>
        <v>0</v>
      </c>
      <c r="BJ198" s="20" t="s">
        <v>156</v>
      </c>
      <c r="BK198" s="178">
        <f>ROUND(I198*H198,2)</f>
        <v>0</v>
      </c>
      <c r="BL198" s="20" t="s">
        <v>282</v>
      </c>
      <c r="BM198" s="177" t="s">
        <v>1347</v>
      </c>
    </row>
    <row r="199" s="2" customFormat="1">
      <c r="A199" s="39"/>
      <c r="B199" s="40"/>
      <c r="C199" s="39"/>
      <c r="D199" s="179" t="s">
        <v>158</v>
      </c>
      <c r="E199" s="39"/>
      <c r="F199" s="180" t="s">
        <v>1348</v>
      </c>
      <c r="G199" s="39"/>
      <c r="H199" s="39"/>
      <c r="I199" s="181"/>
      <c r="J199" s="39"/>
      <c r="K199" s="39"/>
      <c r="L199" s="40"/>
      <c r="M199" s="182"/>
      <c r="N199" s="183"/>
      <c r="O199" s="73"/>
      <c r="P199" s="73"/>
      <c r="Q199" s="73"/>
      <c r="R199" s="73"/>
      <c r="S199" s="73"/>
      <c r="T199" s="74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20" t="s">
        <v>158</v>
      </c>
      <c r="AU199" s="20" t="s">
        <v>156</v>
      </c>
    </row>
    <row r="200" s="2" customFormat="1">
      <c r="A200" s="39"/>
      <c r="B200" s="40"/>
      <c r="C200" s="39"/>
      <c r="D200" s="184" t="s">
        <v>160</v>
      </c>
      <c r="E200" s="39"/>
      <c r="F200" s="185" t="s">
        <v>1349</v>
      </c>
      <c r="G200" s="39"/>
      <c r="H200" s="39"/>
      <c r="I200" s="181"/>
      <c r="J200" s="39"/>
      <c r="K200" s="39"/>
      <c r="L200" s="40"/>
      <c r="M200" s="182"/>
      <c r="N200" s="183"/>
      <c r="O200" s="73"/>
      <c r="P200" s="73"/>
      <c r="Q200" s="73"/>
      <c r="R200" s="73"/>
      <c r="S200" s="73"/>
      <c r="T200" s="74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20" t="s">
        <v>160</v>
      </c>
      <c r="AU200" s="20" t="s">
        <v>156</v>
      </c>
    </row>
    <row r="201" s="13" customFormat="1">
      <c r="A201" s="13"/>
      <c r="B201" s="186"/>
      <c r="C201" s="13"/>
      <c r="D201" s="179" t="s">
        <v>162</v>
      </c>
      <c r="E201" s="187" t="s">
        <v>3</v>
      </c>
      <c r="F201" s="188" t="s">
        <v>178</v>
      </c>
      <c r="G201" s="13"/>
      <c r="H201" s="187" t="s">
        <v>3</v>
      </c>
      <c r="I201" s="189"/>
      <c r="J201" s="13"/>
      <c r="K201" s="13"/>
      <c r="L201" s="186"/>
      <c r="M201" s="190"/>
      <c r="N201" s="191"/>
      <c r="O201" s="191"/>
      <c r="P201" s="191"/>
      <c r="Q201" s="191"/>
      <c r="R201" s="191"/>
      <c r="S201" s="191"/>
      <c r="T201" s="19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7" t="s">
        <v>162</v>
      </c>
      <c r="AU201" s="187" t="s">
        <v>156</v>
      </c>
      <c r="AV201" s="13" t="s">
        <v>84</v>
      </c>
      <c r="AW201" s="13" t="s">
        <v>37</v>
      </c>
      <c r="AX201" s="13" t="s">
        <v>76</v>
      </c>
      <c r="AY201" s="187" t="s">
        <v>148</v>
      </c>
    </row>
    <row r="202" s="14" customFormat="1">
      <c r="A202" s="14"/>
      <c r="B202" s="193"/>
      <c r="C202" s="14"/>
      <c r="D202" s="179" t="s">
        <v>162</v>
      </c>
      <c r="E202" s="194" t="s">
        <v>3</v>
      </c>
      <c r="F202" s="195" t="s">
        <v>1343</v>
      </c>
      <c r="G202" s="14"/>
      <c r="H202" s="196">
        <v>76</v>
      </c>
      <c r="I202" s="197"/>
      <c r="J202" s="14"/>
      <c r="K202" s="14"/>
      <c r="L202" s="193"/>
      <c r="M202" s="198"/>
      <c r="N202" s="199"/>
      <c r="O202" s="199"/>
      <c r="P202" s="199"/>
      <c r="Q202" s="199"/>
      <c r="R202" s="199"/>
      <c r="S202" s="199"/>
      <c r="T202" s="20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4" t="s">
        <v>162</v>
      </c>
      <c r="AU202" s="194" t="s">
        <v>156</v>
      </c>
      <c r="AV202" s="14" t="s">
        <v>156</v>
      </c>
      <c r="AW202" s="14" t="s">
        <v>37</v>
      </c>
      <c r="AX202" s="14" t="s">
        <v>76</v>
      </c>
      <c r="AY202" s="194" t="s">
        <v>148</v>
      </c>
    </row>
    <row r="203" s="14" customFormat="1">
      <c r="A203" s="14"/>
      <c r="B203" s="193"/>
      <c r="C203" s="14"/>
      <c r="D203" s="179" t="s">
        <v>162</v>
      </c>
      <c r="E203" s="194" t="s">
        <v>3</v>
      </c>
      <c r="F203" s="195" t="s">
        <v>1344</v>
      </c>
      <c r="G203" s="14"/>
      <c r="H203" s="196">
        <v>60</v>
      </c>
      <c r="I203" s="197"/>
      <c r="J203" s="14"/>
      <c r="K203" s="14"/>
      <c r="L203" s="193"/>
      <c r="M203" s="198"/>
      <c r="N203" s="199"/>
      <c r="O203" s="199"/>
      <c r="P203" s="199"/>
      <c r="Q203" s="199"/>
      <c r="R203" s="199"/>
      <c r="S203" s="199"/>
      <c r="T203" s="20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4" t="s">
        <v>162</v>
      </c>
      <c r="AU203" s="194" t="s">
        <v>156</v>
      </c>
      <c r="AV203" s="14" t="s">
        <v>156</v>
      </c>
      <c r="AW203" s="14" t="s">
        <v>37</v>
      </c>
      <c r="AX203" s="14" t="s">
        <v>76</v>
      </c>
      <c r="AY203" s="194" t="s">
        <v>148</v>
      </c>
    </row>
    <row r="204" s="13" customFormat="1">
      <c r="A204" s="13"/>
      <c r="B204" s="186"/>
      <c r="C204" s="13"/>
      <c r="D204" s="179" t="s">
        <v>162</v>
      </c>
      <c r="E204" s="187" t="s">
        <v>3</v>
      </c>
      <c r="F204" s="188" t="s">
        <v>181</v>
      </c>
      <c r="G204" s="13"/>
      <c r="H204" s="187" t="s">
        <v>3</v>
      </c>
      <c r="I204" s="189"/>
      <c r="J204" s="13"/>
      <c r="K204" s="13"/>
      <c r="L204" s="186"/>
      <c r="M204" s="190"/>
      <c r="N204" s="191"/>
      <c r="O204" s="191"/>
      <c r="P204" s="191"/>
      <c r="Q204" s="191"/>
      <c r="R204" s="191"/>
      <c r="S204" s="191"/>
      <c r="T204" s="19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7" t="s">
        <v>162</v>
      </c>
      <c r="AU204" s="187" t="s">
        <v>156</v>
      </c>
      <c r="AV204" s="13" t="s">
        <v>84</v>
      </c>
      <c r="AW204" s="13" t="s">
        <v>37</v>
      </c>
      <c r="AX204" s="13" t="s">
        <v>76</v>
      </c>
      <c r="AY204" s="187" t="s">
        <v>148</v>
      </c>
    </row>
    <row r="205" s="14" customFormat="1">
      <c r="A205" s="14"/>
      <c r="B205" s="193"/>
      <c r="C205" s="14"/>
      <c r="D205" s="179" t="s">
        <v>162</v>
      </c>
      <c r="E205" s="194" t="s">
        <v>3</v>
      </c>
      <c r="F205" s="195" t="s">
        <v>1343</v>
      </c>
      <c r="G205" s="14"/>
      <c r="H205" s="196">
        <v>76</v>
      </c>
      <c r="I205" s="197"/>
      <c r="J205" s="14"/>
      <c r="K205" s="14"/>
      <c r="L205" s="193"/>
      <c r="M205" s="198"/>
      <c r="N205" s="199"/>
      <c r="O205" s="199"/>
      <c r="P205" s="199"/>
      <c r="Q205" s="199"/>
      <c r="R205" s="199"/>
      <c r="S205" s="199"/>
      <c r="T205" s="20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4" t="s">
        <v>162</v>
      </c>
      <c r="AU205" s="194" t="s">
        <v>156</v>
      </c>
      <c r="AV205" s="14" t="s">
        <v>156</v>
      </c>
      <c r="AW205" s="14" t="s">
        <v>37</v>
      </c>
      <c r="AX205" s="14" t="s">
        <v>76</v>
      </c>
      <c r="AY205" s="194" t="s">
        <v>148</v>
      </c>
    </row>
    <row r="206" s="14" customFormat="1">
      <c r="A206" s="14"/>
      <c r="B206" s="193"/>
      <c r="C206" s="14"/>
      <c r="D206" s="179" t="s">
        <v>162</v>
      </c>
      <c r="E206" s="194" t="s">
        <v>3</v>
      </c>
      <c r="F206" s="195" t="s">
        <v>1344</v>
      </c>
      <c r="G206" s="14"/>
      <c r="H206" s="196">
        <v>60</v>
      </c>
      <c r="I206" s="197"/>
      <c r="J206" s="14"/>
      <c r="K206" s="14"/>
      <c r="L206" s="193"/>
      <c r="M206" s="198"/>
      <c r="N206" s="199"/>
      <c r="O206" s="199"/>
      <c r="P206" s="199"/>
      <c r="Q206" s="199"/>
      <c r="R206" s="199"/>
      <c r="S206" s="199"/>
      <c r="T206" s="20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4" t="s">
        <v>162</v>
      </c>
      <c r="AU206" s="194" t="s">
        <v>156</v>
      </c>
      <c r="AV206" s="14" t="s">
        <v>156</v>
      </c>
      <c r="AW206" s="14" t="s">
        <v>37</v>
      </c>
      <c r="AX206" s="14" t="s">
        <v>76</v>
      </c>
      <c r="AY206" s="194" t="s">
        <v>148</v>
      </c>
    </row>
    <row r="207" s="13" customFormat="1">
      <c r="A207" s="13"/>
      <c r="B207" s="186"/>
      <c r="C207" s="13"/>
      <c r="D207" s="179" t="s">
        <v>162</v>
      </c>
      <c r="E207" s="187" t="s">
        <v>3</v>
      </c>
      <c r="F207" s="188" t="s">
        <v>197</v>
      </c>
      <c r="G207" s="13"/>
      <c r="H207" s="187" t="s">
        <v>3</v>
      </c>
      <c r="I207" s="189"/>
      <c r="J207" s="13"/>
      <c r="K207" s="13"/>
      <c r="L207" s="186"/>
      <c r="M207" s="190"/>
      <c r="N207" s="191"/>
      <c r="O207" s="191"/>
      <c r="P207" s="191"/>
      <c r="Q207" s="191"/>
      <c r="R207" s="191"/>
      <c r="S207" s="191"/>
      <c r="T207" s="19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7" t="s">
        <v>162</v>
      </c>
      <c r="AU207" s="187" t="s">
        <v>156</v>
      </c>
      <c r="AV207" s="13" t="s">
        <v>84</v>
      </c>
      <c r="AW207" s="13" t="s">
        <v>37</v>
      </c>
      <c r="AX207" s="13" t="s">
        <v>76</v>
      </c>
      <c r="AY207" s="187" t="s">
        <v>148</v>
      </c>
    </row>
    <row r="208" s="14" customFormat="1">
      <c r="A208" s="14"/>
      <c r="B208" s="193"/>
      <c r="C208" s="14"/>
      <c r="D208" s="179" t="s">
        <v>162</v>
      </c>
      <c r="E208" s="194" t="s">
        <v>3</v>
      </c>
      <c r="F208" s="195" t="s">
        <v>1350</v>
      </c>
      <c r="G208" s="14"/>
      <c r="H208" s="196">
        <v>32</v>
      </c>
      <c r="I208" s="197"/>
      <c r="J208" s="14"/>
      <c r="K208" s="14"/>
      <c r="L208" s="193"/>
      <c r="M208" s="198"/>
      <c r="N208" s="199"/>
      <c r="O208" s="199"/>
      <c r="P208" s="199"/>
      <c r="Q208" s="199"/>
      <c r="R208" s="199"/>
      <c r="S208" s="199"/>
      <c r="T208" s="20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4" t="s">
        <v>162</v>
      </c>
      <c r="AU208" s="194" t="s">
        <v>156</v>
      </c>
      <c r="AV208" s="14" t="s">
        <v>156</v>
      </c>
      <c r="AW208" s="14" t="s">
        <v>37</v>
      </c>
      <c r="AX208" s="14" t="s">
        <v>76</v>
      </c>
      <c r="AY208" s="194" t="s">
        <v>148</v>
      </c>
    </row>
    <row r="209" s="15" customFormat="1">
      <c r="A209" s="15"/>
      <c r="B209" s="201"/>
      <c r="C209" s="15"/>
      <c r="D209" s="179" t="s">
        <v>162</v>
      </c>
      <c r="E209" s="202" t="s">
        <v>3</v>
      </c>
      <c r="F209" s="203" t="s">
        <v>182</v>
      </c>
      <c r="G209" s="15"/>
      <c r="H209" s="204">
        <v>304</v>
      </c>
      <c r="I209" s="205"/>
      <c r="J209" s="15"/>
      <c r="K209" s="15"/>
      <c r="L209" s="201"/>
      <c r="M209" s="206"/>
      <c r="N209" s="207"/>
      <c r="O209" s="207"/>
      <c r="P209" s="207"/>
      <c r="Q209" s="207"/>
      <c r="R209" s="207"/>
      <c r="S209" s="207"/>
      <c r="T209" s="208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02" t="s">
        <v>162</v>
      </c>
      <c r="AU209" s="202" t="s">
        <v>156</v>
      </c>
      <c r="AV209" s="15" t="s">
        <v>155</v>
      </c>
      <c r="AW209" s="15" t="s">
        <v>37</v>
      </c>
      <c r="AX209" s="15" t="s">
        <v>84</v>
      </c>
      <c r="AY209" s="202" t="s">
        <v>148</v>
      </c>
    </row>
    <row r="210" s="14" customFormat="1">
      <c r="A210" s="14"/>
      <c r="B210" s="193"/>
      <c r="C210" s="14"/>
      <c r="D210" s="179" t="s">
        <v>162</v>
      </c>
      <c r="E210" s="14"/>
      <c r="F210" s="195" t="s">
        <v>1351</v>
      </c>
      <c r="G210" s="14"/>
      <c r="H210" s="196">
        <v>334.39999999999998</v>
      </c>
      <c r="I210" s="197"/>
      <c r="J210" s="14"/>
      <c r="K210" s="14"/>
      <c r="L210" s="193"/>
      <c r="M210" s="198"/>
      <c r="N210" s="199"/>
      <c r="O210" s="199"/>
      <c r="P210" s="199"/>
      <c r="Q210" s="199"/>
      <c r="R210" s="199"/>
      <c r="S210" s="199"/>
      <c r="T210" s="20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4" t="s">
        <v>162</v>
      </c>
      <c r="AU210" s="194" t="s">
        <v>156</v>
      </c>
      <c r="AV210" s="14" t="s">
        <v>156</v>
      </c>
      <c r="AW210" s="14" t="s">
        <v>4</v>
      </c>
      <c r="AX210" s="14" t="s">
        <v>84</v>
      </c>
      <c r="AY210" s="194" t="s">
        <v>148</v>
      </c>
    </row>
    <row r="211" s="12" customFormat="1" ht="22.8" customHeight="1">
      <c r="A211" s="12"/>
      <c r="B211" s="152"/>
      <c r="C211" s="12"/>
      <c r="D211" s="153" t="s">
        <v>75</v>
      </c>
      <c r="E211" s="163" t="s">
        <v>170</v>
      </c>
      <c r="F211" s="163" t="s">
        <v>171</v>
      </c>
      <c r="G211" s="12"/>
      <c r="H211" s="12"/>
      <c r="I211" s="155"/>
      <c r="J211" s="164">
        <f>BK211</f>
        <v>0</v>
      </c>
      <c r="K211" s="12"/>
      <c r="L211" s="152"/>
      <c r="M211" s="157"/>
      <c r="N211" s="158"/>
      <c r="O211" s="158"/>
      <c r="P211" s="159">
        <f>SUM(P212:P243)</f>
        <v>0</v>
      </c>
      <c r="Q211" s="158"/>
      <c r="R211" s="159">
        <f>SUM(R212:R243)</f>
        <v>1.0137700000000001</v>
      </c>
      <c r="S211" s="158"/>
      <c r="T211" s="160">
        <f>SUM(T212:T243)</f>
        <v>0.71299999999999997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53" t="s">
        <v>84</v>
      </c>
      <c r="AT211" s="161" t="s">
        <v>75</v>
      </c>
      <c r="AU211" s="161" t="s">
        <v>84</v>
      </c>
      <c r="AY211" s="153" t="s">
        <v>148</v>
      </c>
      <c r="BK211" s="162">
        <f>SUM(BK212:BK243)</f>
        <v>0</v>
      </c>
    </row>
    <row r="212" s="2" customFormat="1" ht="33" customHeight="1">
      <c r="A212" s="39"/>
      <c r="B212" s="165"/>
      <c r="C212" s="166" t="s">
        <v>327</v>
      </c>
      <c r="D212" s="166" t="s">
        <v>150</v>
      </c>
      <c r="E212" s="167" t="s">
        <v>1352</v>
      </c>
      <c r="F212" s="168" t="s">
        <v>1353</v>
      </c>
      <c r="G212" s="169" t="s">
        <v>153</v>
      </c>
      <c r="H212" s="170">
        <v>308</v>
      </c>
      <c r="I212" s="171"/>
      <c r="J212" s="172">
        <f>ROUND(I212*H212,2)</f>
        <v>0</v>
      </c>
      <c r="K212" s="168" t="s">
        <v>154</v>
      </c>
      <c r="L212" s="40"/>
      <c r="M212" s="173" t="s">
        <v>3</v>
      </c>
      <c r="N212" s="174" t="s">
        <v>48</v>
      </c>
      <c r="O212" s="73"/>
      <c r="P212" s="175">
        <f>O212*H212</f>
        <v>0</v>
      </c>
      <c r="Q212" s="175">
        <v>0.00012999999999999999</v>
      </c>
      <c r="R212" s="175">
        <f>Q212*H212</f>
        <v>0.040039999999999999</v>
      </c>
      <c r="S212" s="175">
        <v>0</v>
      </c>
      <c r="T212" s="17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177" t="s">
        <v>155</v>
      </c>
      <c r="AT212" s="177" t="s">
        <v>150</v>
      </c>
      <c r="AU212" s="177" t="s">
        <v>156</v>
      </c>
      <c r="AY212" s="20" t="s">
        <v>148</v>
      </c>
      <c r="BE212" s="178">
        <f>IF(N212="základní",J212,0)</f>
        <v>0</v>
      </c>
      <c r="BF212" s="178">
        <f>IF(N212="snížená",J212,0)</f>
        <v>0</v>
      </c>
      <c r="BG212" s="178">
        <f>IF(N212="zákl. přenesená",J212,0)</f>
        <v>0</v>
      </c>
      <c r="BH212" s="178">
        <f>IF(N212="sníž. přenesená",J212,0)</f>
        <v>0</v>
      </c>
      <c r="BI212" s="178">
        <f>IF(N212="nulová",J212,0)</f>
        <v>0</v>
      </c>
      <c r="BJ212" s="20" t="s">
        <v>156</v>
      </c>
      <c r="BK212" s="178">
        <f>ROUND(I212*H212,2)</f>
        <v>0</v>
      </c>
      <c r="BL212" s="20" t="s">
        <v>155</v>
      </c>
      <c r="BM212" s="177" t="s">
        <v>1354</v>
      </c>
    </row>
    <row r="213" s="2" customFormat="1">
      <c r="A213" s="39"/>
      <c r="B213" s="40"/>
      <c r="C213" s="39"/>
      <c r="D213" s="179" t="s">
        <v>158</v>
      </c>
      <c r="E213" s="39"/>
      <c r="F213" s="180" t="s">
        <v>1355</v>
      </c>
      <c r="G213" s="39"/>
      <c r="H213" s="39"/>
      <c r="I213" s="181"/>
      <c r="J213" s="39"/>
      <c r="K213" s="39"/>
      <c r="L213" s="40"/>
      <c r="M213" s="182"/>
      <c r="N213" s="183"/>
      <c r="O213" s="73"/>
      <c r="P213" s="73"/>
      <c r="Q213" s="73"/>
      <c r="R213" s="73"/>
      <c r="S213" s="73"/>
      <c r="T213" s="74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20" t="s">
        <v>158</v>
      </c>
      <c r="AU213" s="20" t="s">
        <v>156</v>
      </c>
    </row>
    <row r="214" s="2" customFormat="1">
      <c r="A214" s="39"/>
      <c r="B214" s="40"/>
      <c r="C214" s="39"/>
      <c r="D214" s="184" t="s">
        <v>160</v>
      </c>
      <c r="E214" s="39"/>
      <c r="F214" s="185" t="s">
        <v>1356</v>
      </c>
      <c r="G214" s="39"/>
      <c r="H214" s="39"/>
      <c r="I214" s="181"/>
      <c r="J214" s="39"/>
      <c r="K214" s="39"/>
      <c r="L214" s="40"/>
      <c r="M214" s="182"/>
      <c r="N214" s="183"/>
      <c r="O214" s="73"/>
      <c r="P214" s="73"/>
      <c r="Q214" s="73"/>
      <c r="R214" s="73"/>
      <c r="S214" s="73"/>
      <c r="T214" s="74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20" t="s">
        <v>160</v>
      </c>
      <c r="AU214" s="20" t="s">
        <v>156</v>
      </c>
    </row>
    <row r="215" s="13" customFormat="1">
      <c r="A215" s="13"/>
      <c r="B215" s="186"/>
      <c r="C215" s="13"/>
      <c r="D215" s="179" t="s">
        <v>162</v>
      </c>
      <c r="E215" s="187" t="s">
        <v>3</v>
      </c>
      <c r="F215" s="188" t="s">
        <v>593</v>
      </c>
      <c r="G215" s="13"/>
      <c r="H215" s="187" t="s">
        <v>3</v>
      </c>
      <c r="I215" s="189"/>
      <c r="J215" s="13"/>
      <c r="K215" s="13"/>
      <c r="L215" s="186"/>
      <c r="M215" s="190"/>
      <c r="N215" s="191"/>
      <c r="O215" s="191"/>
      <c r="P215" s="191"/>
      <c r="Q215" s="191"/>
      <c r="R215" s="191"/>
      <c r="S215" s="191"/>
      <c r="T215" s="19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7" t="s">
        <v>162</v>
      </c>
      <c r="AU215" s="187" t="s">
        <v>156</v>
      </c>
      <c r="AV215" s="13" t="s">
        <v>84</v>
      </c>
      <c r="AW215" s="13" t="s">
        <v>37</v>
      </c>
      <c r="AX215" s="13" t="s">
        <v>76</v>
      </c>
      <c r="AY215" s="187" t="s">
        <v>148</v>
      </c>
    </row>
    <row r="216" s="14" customFormat="1">
      <c r="A216" s="14"/>
      <c r="B216" s="193"/>
      <c r="C216" s="14"/>
      <c r="D216" s="179" t="s">
        <v>162</v>
      </c>
      <c r="E216" s="194" t="s">
        <v>3</v>
      </c>
      <c r="F216" s="195" t="s">
        <v>1357</v>
      </c>
      <c r="G216" s="14"/>
      <c r="H216" s="196">
        <v>308</v>
      </c>
      <c r="I216" s="197"/>
      <c r="J216" s="14"/>
      <c r="K216" s="14"/>
      <c r="L216" s="193"/>
      <c r="M216" s="198"/>
      <c r="N216" s="199"/>
      <c r="O216" s="199"/>
      <c r="P216" s="199"/>
      <c r="Q216" s="199"/>
      <c r="R216" s="199"/>
      <c r="S216" s="199"/>
      <c r="T216" s="20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194" t="s">
        <v>162</v>
      </c>
      <c r="AU216" s="194" t="s">
        <v>156</v>
      </c>
      <c r="AV216" s="14" t="s">
        <v>156</v>
      </c>
      <c r="AW216" s="14" t="s">
        <v>37</v>
      </c>
      <c r="AX216" s="14" t="s">
        <v>84</v>
      </c>
      <c r="AY216" s="194" t="s">
        <v>148</v>
      </c>
    </row>
    <row r="217" s="2" customFormat="1" ht="24.15" customHeight="1">
      <c r="A217" s="39"/>
      <c r="B217" s="165"/>
      <c r="C217" s="166" t="s">
        <v>8</v>
      </c>
      <c r="D217" s="166" t="s">
        <v>150</v>
      </c>
      <c r="E217" s="167" t="s">
        <v>802</v>
      </c>
      <c r="F217" s="168" t="s">
        <v>803</v>
      </c>
      <c r="G217" s="169" t="s">
        <v>153</v>
      </c>
      <c r="H217" s="170">
        <v>450</v>
      </c>
      <c r="I217" s="171"/>
      <c r="J217" s="172">
        <f>ROUND(I217*H217,2)</f>
        <v>0</v>
      </c>
      <c r="K217" s="168" t="s">
        <v>154</v>
      </c>
      <c r="L217" s="40"/>
      <c r="M217" s="173" t="s">
        <v>3</v>
      </c>
      <c r="N217" s="174" t="s">
        <v>48</v>
      </c>
      <c r="O217" s="73"/>
      <c r="P217" s="175">
        <f>O217*H217</f>
        <v>0</v>
      </c>
      <c r="Q217" s="175">
        <v>4.0000000000000003E-05</v>
      </c>
      <c r="R217" s="175">
        <f>Q217*H217</f>
        <v>0.018000000000000002</v>
      </c>
      <c r="S217" s="175">
        <v>0</v>
      </c>
      <c r="T217" s="176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177" t="s">
        <v>155</v>
      </c>
      <c r="AT217" s="177" t="s">
        <v>150</v>
      </c>
      <c r="AU217" s="177" t="s">
        <v>156</v>
      </c>
      <c r="AY217" s="20" t="s">
        <v>148</v>
      </c>
      <c r="BE217" s="178">
        <f>IF(N217="základní",J217,0)</f>
        <v>0</v>
      </c>
      <c r="BF217" s="178">
        <f>IF(N217="snížená",J217,0)</f>
        <v>0</v>
      </c>
      <c r="BG217" s="178">
        <f>IF(N217="zákl. přenesená",J217,0)</f>
        <v>0</v>
      </c>
      <c r="BH217" s="178">
        <f>IF(N217="sníž. přenesená",J217,0)</f>
        <v>0</v>
      </c>
      <c r="BI217" s="178">
        <f>IF(N217="nulová",J217,0)</f>
        <v>0</v>
      </c>
      <c r="BJ217" s="20" t="s">
        <v>156</v>
      </c>
      <c r="BK217" s="178">
        <f>ROUND(I217*H217,2)</f>
        <v>0</v>
      </c>
      <c r="BL217" s="20" t="s">
        <v>155</v>
      </c>
      <c r="BM217" s="177" t="s">
        <v>1358</v>
      </c>
    </row>
    <row r="218" s="2" customFormat="1">
      <c r="A218" s="39"/>
      <c r="B218" s="40"/>
      <c r="C218" s="39"/>
      <c r="D218" s="179" t="s">
        <v>158</v>
      </c>
      <c r="E218" s="39"/>
      <c r="F218" s="180" t="s">
        <v>805</v>
      </c>
      <c r="G218" s="39"/>
      <c r="H218" s="39"/>
      <c r="I218" s="181"/>
      <c r="J218" s="39"/>
      <c r="K218" s="39"/>
      <c r="L218" s="40"/>
      <c r="M218" s="182"/>
      <c r="N218" s="183"/>
      <c r="O218" s="73"/>
      <c r="P218" s="73"/>
      <c r="Q218" s="73"/>
      <c r="R218" s="73"/>
      <c r="S218" s="73"/>
      <c r="T218" s="74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20" t="s">
        <v>158</v>
      </c>
      <c r="AU218" s="20" t="s">
        <v>156</v>
      </c>
    </row>
    <row r="219" s="2" customFormat="1">
      <c r="A219" s="39"/>
      <c r="B219" s="40"/>
      <c r="C219" s="39"/>
      <c r="D219" s="184" t="s">
        <v>160</v>
      </c>
      <c r="E219" s="39"/>
      <c r="F219" s="185" t="s">
        <v>806</v>
      </c>
      <c r="G219" s="39"/>
      <c r="H219" s="39"/>
      <c r="I219" s="181"/>
      <c r="J219" s="39"/>
      <c r="K219" s="39"/>
      <c r="L219" s="40"/>
      <c r="M219" s="182"/>
      <c r="N219" s="183"/>
      <c r="O219" s="73"/>
      <c r="P219" s="73"/>
      <c r="Q219" s="73"/>
      <c r="R219" s="73"/>
      <c r="S219" s="73"/>
      <c r="T219" s="74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20" t="s">
        <v>160</v>
      </c>
      <c r="AU219" s="20" t="s">
        <v>156</v>
      </c>
    </row>
    <row r="220" s="13" customFormat="1">
      <c r="A220" s="13"/>
      <c r="B220" s="186"/>
      <c r="C220" s="13"/>
      <c r="D220" s="179" t="s">
        <v>162</v>
      </c>
      <c r="E220" s="187" t="s">
        <v>3</v>
      </c>
      <c r="F220" s="188" t="s">
        <v>593</v>
      </c>
      <c r="G220" s="13"/>
      <c r="H220" s="187" t="s">
        <v>3</v>
      </c>
      <c r="I220" s="189"/>
      <c r="J220" s="13"/>
      <c r="K220" s="13"/>
      <c r="L220" s="186"/>
      <c r="M220" s="190"/>
      <c r="N220" s="191"/>
      <c r="O220" s="191"/>
      <c r="P220" s="191"/>
      <c r="Q220" s="191"/>
      <c r="R220" s="191"/>
      <c r="S220" s="191"/>
      <c r="T220" s="19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7" t="s">
        <v>162</v>
      </c>
      <c r="AU220" s="187" t="s">
        <v>156</v>
      </c>
      <c r="AV220" s="13" t="s">
        <v>84</v>
      </c>
      <c r="AW220" s="13" t="s">
        <v>37</v>
      </c>
      <c r="AX220" s="13" t="s">
        <v>76</v>
      </c>
      <c r="AY220" s="187" t="s">
        <v>148</v>
      </c>
    </row>
    <row r="221" s="14" customFormat="1">
      <c r="A221" s="14"/>
      <c r="B221" s="193"/>
      <c r="C221" s="14"/>
      <c r="D221" s="179" t="s">
        <v>162</v>
      </c>
      <c r="E221" s="194" t="s">
        <v>3</v>
      </c>
      <c r="F221" s="195" t="s">
        <v>1357</v>
      </c>
      <c r="G221" s="14"/>
      <c r="H221" s="196">
        <v>308</v>
      </c>
      <c r="I221" s="197"/>
      <c r="J221" s="14"/>
      <c r="K221" s="14"/>
      <c r="L221" s="193"/>
      <c r="M221" s="198"/>
      <c r="N221" s="199"/>
      <c r="O221" s="199"/>
      <c r="P221" s="199"/>
      <c r="Q221" s="199"/>
      <c r="R221" s="199"/>
      <c r="S221" s="199"/>
      <c r="T221" s="20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194" t="s">
        <v>162</v>
      </c>
      <c r="AU221" s="194" t="s">
        <v>156</v>
      </c>
      <c r="AV221" s="14" t="s">
        <v>156</v>
      </c>
      <c r="AW221" s="14" t="s">
        <v>37</v>
      </c>
      <c r="AX221" s="14" t="s">
        <v>76</v>
      </c>
      <c r="AY221" s="194" t="s">
        <v>148</v>
      </c>
    </row>
    <row r="222" s="13" customFormat="1">
      <c r="A222" s="13"/>
      <c r="B222" s="186"/>
      <c r="C222" s="13"/>
      <c r="D222" s="179" t="s">
        <v>162</v>
      </c>
      <c r="E222" s="187" t="s">
        <v>3</v>
      </c>
      <c r="F222" s="188" t="s">
        <v>188</v>
      </c>
      <c r="G222" s="13"/>
      <c r="H222" s="187" t="s">
        <v>3</v>
      </c>
      <c r="I222" s="189"/>
      <c r="J222" s="13"/>
      <c r="K222" s="13"/>
      <c r="L222" s="186"/>
      <c r="M222" s="190"/>
      <c r="N222" s="191"/>
      <c r="O222" s="191"/>
      <c r="P222" s="191"/>
      <c r="Q222" s="191"/>
      <c r="R222" s="191"/>
      <c r="S222" s="191"/>
      <c r="T222" s="19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7" t="s">
        <v>162</v>
      </c>
      <c r="AU222" s="187" t="s">
        <v>156</v>
      </c>
      <c r="AV222" s="13" t="s">
        <v>84</v>
      </c>
      <c r="AW222" s="13" t="s">
        <v>37</v>
      </c>
      <c r="AX222" s="13" t="s">
        <v>76</v>
      </c>
      <c r="AY222" s="187" t="s">
        <v>148</v>
      </c>
    </row>
    <row r="223" s="14" customFormat="1">
      <c r="A223" s="14"/>
      <c r="B223" s="193"/>
      <c r="C223" s="14"/>
      <c r="D223" s="179" t="s">
        <v>162</v>
      </c>
      <c r="E223" s="194" t="s">
        <v>3</v>
      </c>
      <c r="F223" s="195" t="s">
        <v>1359</v>
      </c>
      <c r="G223" s="14"/>
      <c r="H223" s="196">
        <v>142</v>
      </c>
      <c r="I223" s="197"/>
      <c r="J223" s="14"/>
      <c r="K223" s="14"/>
      <c r="L223" s="193"/>
      <c r="M223" s="198"/>
      <c r="N223" s="199"/>
      <c r="O223" s="199"/>
      <c r="P223" s="199"/>
      <c r="Q223" s="199"/>
      <c r="R223" s="199"/>
      <c r="S223" s="199"/>
      <c r="T223" s="20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4" t="s">
        <v>162</v>
      </c>
      <c r="AU223" s="194" t="s">
        <v>156</v>
      </c>
      <c r="AV223" s="14" t="s">
        <v>156</v>
      </c>
      <c r="AW223" s="14" t="s">
        <v>37</v>
      </c>
      <c r="AX223" s="14" t="s">
        <v>76</v>
      </c>
      <c r="AY223" s="194" t="s">
        <v>148</v>
      </c>
    </row>
    <row r="224" s="15" customFormat="1">
      <c r="A224" s="15"/>
      <c r="B224" s="201"/>
      <c r="C224" s="15"/>
      <c r="D224" s="179" t="s">
        <v>162</v>
      </c>
      <c r="E224" s="202" t="s">
        <v>3</v>
      </c>
      <c r="F224" s="203" t="s">
        <v>182</v>
      </c>
      <c r="G224" s="15"/>
      <c r="H224" s="204">
        <v>450</v>
      </c>
      <c r="I224" s="205"/>
      <c r="J224" s="15"/>
      <c r="K224" s="15"/>
      <c r="L224" s="201"/>
      <c r="M224" s="206"/>
      <c r="N224" s="207"/>
      <c r="O224" s="207"/>
      <c r="P224" s="207"/>
      <c r="Q224" s="207"/>
      <c r="R224" s="207"/>
      <c r="S224" s="207"/>
      <c r="T224" s="208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02" t="s">
        <v>162</v>
      </c>
      <c r="AU224" s="202" t="s">
        <v>156</v>
      </c>
      <c r="AV224" s="15" t="s">
        <v>155</v>
      </c>
      <c r="AW224" s="15" t="s">
        <v>37</v>
      </c>
      <c r="AX224" s="15" t="s">
        <v>84</v>
      </c>
      <c r="AY224" s="202" t="s">
        <v>148</v>
      </c>
    </row>
    <row r="225" s="2" customFormat="1" ht="33" customHeight="1">
      <c r="A225" s="39"/>
      <c r="B225" s="165"/>
      <c r="C225" s="166" t="s">
        <v>344</v>
      </c>
      <c r="D225" s="166" t="s">
        <v>150</v>
      </c>
      <c r="E225" s="167" t="s">
        <v>1360</v>
      </c>
      <c r="F225" s="168" t="s">
        <v>1361</v>
      </c>
      <c r="G225" s="169" t="s">
        <v>378</v>
      </c>
      <c r="H225" s="170">
        <v>4</v>
      </c>
      <c r="I225" s="171"/>
      <c r="J225" s="172">
        <f>ROUND(I225*H225,2)</f>
        <v>0</v>
      </c>
      <c r="K225" s="168" t="s">
        <v>154</v>
      </c>
      <c r="L225" s="40"/>
      <c r="M225" s="173" t="s">
        <v>3</v>
      </c>
      <c r="N225" s="174" t="s">
        <v>48</v>
      </c>
      <c r="O225" s="73"/>
      <c r="P225" s="175">
        <f>O225*H225</f>
        <v>0</v>
      </c>
      <c r="Q225" s="175">
        <v>0.22417999999999999</v>
      </c>
      <c r="R225" s="175">
        <f>Q225*H225</f>
        <v>0.89671999999999996</v>
      </c>
      <c r="S225" s="175">
        <v>0.17299999999999999</v>
      </c>
      <c r="T225" s="176">
        <f>S225*H225</f>
        <v>0.69199999999999995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177" t="s">
        <v>155</v>
      </c>
      <c r="AT225" s="177" t="s">
        <v>150</v>
      </c>
      <c r="AU225" s="177" t="s">
        <v>156</v>
      </c>
      <c r="AY225" s="20" t="s">
        <v>148</v>
      </c>
      <c r="BE225" s="178">
        <f>IF(N225="základní",J225,0)</f>
        <v>0</v>
      </c>
      <c r="BF225" s="178">
        <f>IF(N225="snížená",J225,0)</f>
        <v>0</v>
      </c>
      <c r="BG225" s="178">
        <f>IF(N225="zákl. přenesená",J225,0)</f>
        <v>0</v>
      </c>
      <c r="BH225" s="178">
        <f>IF(N225="sníž. přenesená",J225,0)</f>
        <v>0</v>
      </c>
      <c r="BI225" s="178">
        <f>IF(N225="nulová",J225,0)</f>
        <v>0</v>
      </c>
      <c r="BJ225" s="20" t="s">
        <v>156</v>
      </c>
      <c r="BK225" s="178">
        <f>ROUND(I225*H225,2)</f>
        <v>0</v>
      </c>
      <c r="BL225" s="20" t="s">
        <v>155</v>
      </c>
      <c r="BM225" s="177" t="s">
        <v>1362</v>
      </c>
    </row>
    <row r="226" s="2" customFormat="1">
      <c r="A226" s="39"/>
      <c r="B226" s="40"/>
      <c r="C226" s="39"/>
      <c r="D226" s="179" t="s">
        <v>158</v>
      </c>
      <c r="E226" s="39"/>
      <c r="F226" s="180" t="s">
        <v>1363</v>
      </c>
      <c r="G226" s="39"/>
      <c r="H226" s="39"/>
      <c r="I226" s="181"/>
      <c r="J226" s="39"/>
      <c r="K226" s="39"/>
      <c r="L226" s="40"/>
      <c r="M226" s="182"/>
      <c r="N226" s="183"/>
      <c r="O226" s="73"/>
      <c r="P226" s="73"/>
      <c r="Q226" s="73"/>
      <c r="R226" s="73"/>
      <c r="S226" s="73"/>
      <c r="T226" s="74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20" t="s">
        <v>158</v>
      </c>
      <c r="AU226" s="20" t="s">
        <v>156</v>
      </c>
    </row>
    <row r="227" s="2" customFormat="1">
      <c r="A227" s="39"/>
      <c r="B227" s="40"/>
      <c r="C227" s="39"/>
      <c r="D227" s="184" t="s">
        <v>160</v>
      </c>
      <c r="E227" s="39"/>
      <c r="F227" s="185" t="s">
        <v>1364</v>
      </c>
      <c r="G227" s="39"/>
      <c r="H227" s="39"/>
      <c r="I227" s="181"/>
      <c r="J227" s="39"/>
      <c r="K227" s="39"/>
      <c r="L227" s="40"/>
      <c r="M227" s="182"/>
      <c r="N227" s="183"/>
      <c r="O227" s="73"/>
      <c r="P227" s="73"/>
      <c r="Q227" s="73"/>
      <c r="R227" s="73"/>
      <c r="S227" s="73"/>
      <c r="T227" s="74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20" t="s">
        <v>160</v>
      </c>
      <c r="AU227" s="20" t="s">
        <v>156</v>
      </c>
    </row>
    <row r="228" s="2" customFormat="1" ht="37.8" customHeight="1">
      <c r="A228" s="39"/>
      <c r="B228" s="165"/>
      <c r="C228" s="166" t="s">
        <v>350</v>
      </c>
      <c r="D228" s="166" t="s">
        <v>150</v>
      </c>
      <c r="E228" s="167" t="s">
        <v>1365</v>
      </c>
      <c r="F228" s="168" t="s">
        <v>1366</v>
      </c>
      <c r="G228" s="169" t="s">
        <v>276</v>
      </c>
      <c r="H228" s="170">
        <v>21</v>
      </c>
      <c r="I228" s="171"/>
      <c r="J228" s="172">
        <f>ROUND(I228*H228,2)</f>
        <v>0</v>
      </c>
      <c r="K228" s="168" t="s">
        <v>154</v>
      </c>
      <c r="L228" s="40"/>
      <c r="M228" s="173" t="s">
        <v>3</v>
      </c>
      <c r="N228" s="174" t="s">
        <v>48</v>
      </c>
      <c r="O228" s="73"/>
      <c r="P228" s="175">
        <f>O228*H228</f>
        <v>0</v>
      </c>
      <c r="Q228" s="175">
        <v>0.00281</v>
      </c>
      <c r="R228" s="175">
        <f>Q228*H228</f>
        <v>0.05901</v>
      </c>
      <c r="S228" s="175">
        <v>0</v>
      </c>
      <c r="T228" s="17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177" t="s">
        <v>155</v>
      </c>
      <c r="AT228" s="177" t="s">
        <v>150</v>
      </c>
      <c r="AU228" s="177" t="s">
        <v>156</v>
      </c>
      <c r="AY228" s="20" t="s">
        <v>148</v>
      </c>
      <c r="BE228" s="178">
        <f>IF(N228="základní",J228,0)</f>
        <v>0</v>
      </c>
      <c r="BF228" s="178">
        <f>IF(N228="snížená",J228,0)</f>
        <v>0</v>
      </c>
      <c r="BG228" s="178">
        <f>IF(N228="zákl. přenesená",J228,0)</f>
        <v>0</v>
      </c>
      <c r="BH228" s="178">
        <f>IF(N228="sníž. přenesená",J228,0)</f>
        <v>0</v>
      </c>
      <c r="BI228" s="178">
        <f>IF(N228="nulová",J228,0)</f>
        <v>0</v>
      </c>
      <c r="BJ228" s="20" t="s">
        <v>156</v>
      </c>
      <c r="BK228" s="178">
        <f>ROUND(I228*H228,2)</f>
        <v>0</v>
      </c>
      <c r="BL228" s="20" t="s">
        <v>155</v>
      </c>
      <c r="BM228" s="177" t="s">
        <v>1367</v>
      </c>
    </row>
    <row r="229" s="2" customFormat="1">
      <c r="A229" s="39"/>
      <c r="B229" s="40"/>
      <c r="C229" s="39"/>
      <c r="D229" s="179" t="s">
        <v>158</v>
      </c>
      <c r="E229" s="39"/>
      <c r="F229" s="180" t="s">
        <v>1368</v>
      </c>
      <c r="G229" s="39"/>
      <c r="H229" s="39"/>
      <c r="I229" s="181"/>
      <c r="J229" s="39"/>
      <c r="K229" s="39"/>
      <c r="L229" s="40"/>
      <c r="M229" s="182"/>
      <c r="N229" s="183"/>
      <c r="O229" s="73"/>
      <c r="P229" s="73"/>
      <c r="Q229" s="73"/>
      <c r="R229" s="73"/>
      <c r="S229" s="73"/>
      <c r="T229" s="74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20" t="s">
        <v>158</v>
      </c>
      <c r="AU229" s="20" t="s">
        <v>156</v>
      </c>
    </row>
    <row r="230" s="2" customFormat="1">
      <c r="A230" s="39"/>
      <c r="B230" s="40"/>
      <c r="C230" s="39"/>
      <c r="D230" s="184" t="s">
        <v>160</v>
      </c>
      <c r="E230" s="39"/>
      <c r="F230" s="185" t="s">
        <v>1369</v>
      </c>
      <c r="G230" s="39"/>
      <c r="H230" s="39"/>
      <c r="I230" s="181"/>
      <c r="J230" s="39"/>
      <c r="K230" s="39"/>
      <c r="L230" s="40"/>
      <c r="M230" s="182"/>
      <c r="N230" s="183"/>
      <c r="O230" s="73"/>
      <c r="P230" s="73"/>
      <c r="Q230" s="73"/>
      <c r="R230" s="73"/>
      <c r="S230" s="73"/>
      <c r="T230" s="74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20" t="s">
        <v>160</v>
      </c>
      <c r="AU230" s="20" t="s">
        <v>156</v>
      </c>
    </row>
    <row r="231" s="13" customFormat="1">
      <c r="A231" s="13"/>
      <c r="B231" s="186"/>
      <c r="C231" s="13"/>
      <c r="D231" s="179" t="s">
        <v>162</v>
      </c>
      <c r="E231" s="187" t="s">
        <v>3</v>
      </c>
      <c r="F231" s="188" t="s">
        <v>178</v>
      </c>
      <c r="G231" s="13"/>
      <c r="H231" s="187" t="s">
        <v>3</v>
      </c>
      <c r="I231" s="189"/>
      <c r="J231" s="13"/>
      <c r="K231" s="13"/>
      <c r="L231" s="186"/>
      <c r="M231" s="190"/>
      <c r="N231" s="191"/>
      <c r="O231" s="191"/>
      <c r="P231" s="191"/>
      <c r="Q231" s="191"/>
      <c r="R231" s="191"/>
      <c r="S231" s="191"/>
      <c r="T231" s="19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7" t="s">
        <v>162</v>
      </c>
      <c r="AU231" s="187" t="s">
        <v>156</v>
      </c>
      <c r="AV231" s="13" t="s">
        <v>84</v>
      </c>
      <c r="AW231" s="13" t="s">
        <v>37</v>
      </c>
      <c r="AX231" s="13" t="s">
        <v>76</v>
      </c>
      <c r="AY231" s="187" t="s">
        <v>148</v>
      </c>
    </row>
    <row r="232" s="14" customFormat="1">
      <c r="A232" s="14"/>
      <c r="B232" s="193"/>
      <c r="C232" s="14"/>
      <c r="D232" s="179" t="s">
        <v>162</v>
      </c>
      <c r="E232" s="194" t="s">
        <v>3</v>
      </c>
      <c r="F232" s="195" t="s">
        <v>1370</v>
      </c>
      <c r="G232" s="14"/>
      <c r="H232" s="196">
        <v>14</v>
      </c>
      <c r="I232" s="197"/>
      <c r="J232" s="14"/>
      <c r="K232" s="14"/>
      <c r="L232" s="193"/>
      <c r="M232" s="198"/>
      <c r="N232" s="199"/>
      <c r="O232" s="199"/>
      <c r="P232" s="199"/>
      <c r="Q232" s="199"/>
      <c r="R232" s="199"/>
      <c r="S232" s="199"/>
      <c r="T232" s="20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194" t="s">
        <v>162</v>
      </c>
      <c r="AU232" s="194" t="s">
        <v>156</v>
      </c>
      <c r="AV232" s="14" t="s">
        <v>156</v>
      </c>
      <c r="AW232" s="14" t="s">
        <v>37</v>
      </c>
      <c r="AX232" s="14" t="s">
        <v>76</v>
      </c>
      <c r="AY232" s="194" t="s">
        <v>148</v>
      </c>
    </row>
    <row r="233" s="13" customFormat="1">
      <c r="A233" s="13"/>
      <c r="B233" s="186"/>
      <c r="C233" s="13"/>
      <c r="D233" s="179" t="s">
        <v>162</v>
      </c>
      <c r="E233" s="187" t="s">
        <v>3</v>
      </c>
      <c r="F233" s="188" t="s">
        <v>181</v>
      </c>
      <c r="G233" s="13"/>
      <c r="H233" s="187" t="s">
        <v>3</v>
      </c>
      <c r="I233" s="189"/>
      <c r="J233" s="13"/>
      <c r="K233" s="13"/>
      <c r="L233" s="186"/>
      <c r="M233" s="190"/>
      <c r="N233" s="191"/>
      <c r="O233" s="191"/>
      <c r="P233" s="191"/>
      <c r="Q233" s="191"/>
      <c r="R233" s="191"/>
      <c r="S233" s="191"/>
      <c r="T233" s="19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7" t="s">
        <v>162</v>
      </c>
      <c r="AU233" s="187" t="s">
        <v>156</v>
      </c>
      <c r="AV233" s="13" t="s">
        <v>84</v>
      </c>
      <c r="AW233" s="13" t="s">
        <v>37</v>
      </c>
      <c r="AX233" s="13" t="s">
        <v>76</v>
      </c>
      <c r="AY233" s="187" t="s">
        <v>148</v>
      </c>
    </row>
    <row r="234" s="14" customFormat="1">
      <c r="A234" s="14"/>
      <c r="B234" s="193"/>
      <c r="C234" s="14"/>
      <c r="D234" s="179" t="s">
        <v>162</v>
      </c>
      <c r="E234" s="194" t="s">
        <v>3</v>
      </c>
      <c r="F234" s="195" t="s">
        <v>1371</v>
      </c>
      <c r="G234" s="14"/>
      <c r="H234" s="196">
        <v>7</v>
      </c>
      <c r="I234" s="197"/>
      <c r="J234" s="14"/>
      <c r="K234" s="14"/>
      <c r="L234" s="193"/>
      <c r="M234" s="198"/>
      <c r="N234" s="199"/>
      <c r="O234" s="199"/>
      <c r="P234" s="199"/>
      <c r="Q234" s="199"/>
      <c r="R234" s="199"/>
      <c r="S234" s="199"/>
      <c r="T234" s="20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94" t="s">
        <v>162</v>
      </c>
      <c r="AU234" s="194" t="s">
        <v>156</v>
      </c>
      <c r="AV234" s="14" t="s">
        <v>156</v>
      </c>
      <c r="AW234" s="14" t="s">
        <v>37</v>
      </c>
      <c r="AX234" s="14" t="s">
        <v>76</v>
      </c>
      <c r="AY234" s="194" t="s">
        <v>148</v>
      </c>
    </row>
    <row r="235" s="15" customFormat="1">
      <c r="A235" s="15"/>
      <c r="B235" s="201"/>
      <c r="C235" s="15"/>
      <c r="D235" s="179" t="s">
        <v>162</v>
      </c>
      <c r="E235" s="202" t="s">
        <v>3</v>
      </c>
      <c r="F235" s="203" t="s">
        <v>182</v>
      </c>
      <c r="G235" s="15"/>
      <c r="H235" s="204">
        <v>21</v>
      </c>
      <c r="I235" s="205"/>
      <c r="J235" s="15"/>
      <c r="K235" s="15"/>
      <c r="L235" s="201"/>
      <c r="M235" s="206"/>
      <c r="N235" s="207"/>
      <c r="O235" s="207"/>
      <c r="P235" s="207"/>
      <c r="Q235" s="207"/>
      <c r="R235" s="207"/>
      <c r="S235" s="207"/>
      <c r="T235" s="208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02" t="s">
        <v>162</v>
      </c>
      <c r="AU235" s="202" t="s">
        <v>156</v>
      </c>
      <c r="AV235" s="15" t="s">
        <v>155</v>
      </c>
      <c r="AW235" s="15" t="s">
        <v>37</v>
      </c>
      <c r="AX235" s="15" t="s">
        <v>84</v>
      </c>
      <c r="AY235" s="202" t="s">
        <v>148</v>
      </c>
    </row>
    <row r="236" s="2" customFormat="1" ht="24.15" customHeight="1">
      <c r="A236" s="39"/>
      <c r="B236" s="165"/>
      <c r="C236" s="166" t="s">
        <v>357</v>
      </c>
      <c r="D236" s="166" t="s">
        <v>150</v>
      </c>
      <c r="E236" s="167" t="s">
        <v>1372</v>
      </c>
      <c r="F236" s="168" t="s">
        <v>1373</v>
      </c>
      <c r="G236" s="169" t="s">
        <v>276</v>
      </c>
      <c r="H236" s="170">
        <v>21</v>
      </c>
      <c r="I236" s="171"/>
      <c r="J236" s="172">
        <f>ROUND(I236*H236,2)</f>
        <v>0</v>
      </c>
      <c r="K236" s="168" t="s">
        <v>154</v>
      </c>
      <c r="L236" s="40"/>
      <c r="M236" s="173" t="s">
        <v>3</v>
      </c>
      <c r="N236" s="174" t="s">
        <v>48</v>
      </c>
      <c r="O236" s="73"/>
      <c r="P236" s="175">
        <f>O236*H236</f>
        <v>0</v>
      </c>
      <c r="Q236" s="175">
        <v>0</v>
      </c>
      <c r="R236" s="175">
        <f>Q236*H236</f>
        <v>0</v>
      </c>
      <c r="S236" s="175">
        <v>0.001</v>
      </c>
      <c r="T236" s="176">
        <f>S236*H236</f>
        <v>0.021000000000000001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177" t="s">
        <v>155</v>
      </c>
      <c r="AT236" s="177" t="s">
        <v>150</v>
      </c>
      <c r="AU236" s="177" t="s">
        <v>156</v>
      </c>
      <c r="AY236" s="20" t="s">
        <v>148</v>
      </c>
      <c r="BE236" s="178">
        <f>IF(N236="základní",J236,0)</f>
        <v>0</v>
      </c>
      <c r="BF236" s="178">
        <f>IF(N236="snížená",J236,0)</f>
        <v>0</v>
      </c>
      <c r="BG236" s="178">
        <f>IF(N236="zákl. přenesená",J236,0)</f>
        <v>0</v>
      </c>
      <c r="BH236" s="178">
        <f>IF(N236="sníž. přenesená",J236,0)</f>
        <v>0</v>
      </c>
      <c r="BI236" s="178">
        <f>IF(N236="nulová",J236,0)</f>
        <v>0</v>
      </c>
      <c r="BJ236" s="20" t="s">
        <v>156</v>
      </c>
      <c r="BK236" s="178">
        <f>ROUND(I236*H236,2)</f>
        <v>0</v>
      </c>
      <c r="BL236" s="20" t="s">
        <v>155</v>
      </c>
      <c r="BM236" s="177" t="s">
        <v>1374</v>
      </c>
    </row>
    <row r="237" s="2" customFormat="1">
      <c r="A237" s="39"/>
      <c r="B237" s="40"/>
      <c r="C237" s="39"/>
      <c r="D237" s="179" t="s">
        <v>158</v>
      </c>
      <c r="E237" s="39"/>
      <c r="F237" s="180" t="s">
        <v>1375</v>
      </c>
      <c r="G237" s="39"/>
      <c r="H237" s="39"/>
      <c r="I237" s="181"/>
      <c r="J237" s="39"/>
      <c r="K237" s="39"/>
      <c r="L237" s="40"/>
      <c r="M237" s="182"/>
      <c r="N237" s="183"/>
      <c r="O237" s="73"/>
      <c r="P237" s="73"/>
      <c r="Q237" s="73"/>
      <c r="R237" s="73"/>
      <c r="S237" s="73"/>
      <c r="T237" s="74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20" t="s">
        <v>158</v>
      </c>
      <c r="AU237" s="20" t="s">
        <v>156</v>
      </c>
    </row>
    <row r="238" s="2" customFormat="1">
      <c r="A238" s="39"/>
      <c r="B238" s="40"/>
      <c r="C238" s="39"/>
      <c r="D238" s="184" t="s">
        <v>160</v>
      </c>
      <c r="E238" s="39"/>
      <c r="F238" s="185" t="s">
        <v>1376</v>
      </c>
      <c r="G238" s="39"/>
      <c r="H238" s="39"/>
      <c r="I238" s="181"/>
      <c r="J238" s="39"/>
      <c r="K238" s="39"/>
      <c r="L238" s="40"/>
      <c r="M238" s="182"/>
      <c r="N238" s="183"/>
      <c r="O238" s="73"/>
      <c r="P238" s="73"/>
      <c r="Q238" s="73"/>
      <c r="R238" s="73"/>
      <c r="S238" s="73"/>
      <c r="T238" s="74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20" t="s">
        <v>160</v>
      </c>
      <c r="AU238" s="20" t="s">
        <v>156</v>
      </c>
    </row>
    <row r="239" s="13" customFormat="1">
      <c r="A239" s="13"/>
      <c r="B239" s="186"/>
      <c r="C239" s="13"/>
      <c r="D239" s="179" t="s">
        <v>162</v>
      </c>
      <c r="E239" s="187" t="s">
        <v>3</v>
      </c>
      <c r="F239" s="188" t="s">
        <v>178</v>
      </c>
      <c r="G239" s="13"/>
      <c r="H239" s="187" t="s">
        <v>3</v>
      </c>
      <c r="I239" s="189"/>
      <c r="J239" s="13"/>
      <c r="K239" s="13"/>
      <c r="L239" s="186"/>
      <c r="M239" s="190"/>
      <c r="N239" s="191"/>
      <c r="O239" s="191"/>
      <c r="P239" s="191"/>
      <c r="Q239" s="191"/>
      <c r="R239" s="191"/>
      <c r="S239" s="191"/>
      <c r="T239" s="19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7" t="s">
        <v>162</v>
      </c>
      <c r="AU239" s="187" t="s">
        <v>156</v>
      </c>
      <c r="AV239" s="13" t="s">
        <v>84</v>
      </c>
      <c r="AW239" s="13" t="s">
        <v>37</v>
      </c>
      <c r="AX239" s="13" t="s">
        <v>76</v>
      </c>
      <c r="AY239" s="187" t="s">
        <v>148</v>
      </c>
    </row>
    <row r="240" s="14" customFormat="1">
      <c r="A240" s="14"/>
      <c r="B240" s="193"/>
      <c r="C240" s="14"/>
      <c r="D240" s="179" t="s">
        <v>162</v>
      </c>
      <c r="E240" s="194" t="s">
        <v>3</v>
      </c>
      <c r="F240" s="195" t="s">
        <v>1370</v>
      </c>
      <c r="G240" s="14"/>
      <c r="H240" s="196">
        <v>14</v>
      </c>
      <c r="I240" s="197"/>
      <c r="J240" s="14"/>
      <c r="K240" s="14"/>
      <c r="L240" s="193"/>
      <c r="M240" s="198"/>
      <c r="N240" s="199"/>
      <c r="O240" s="199"/>
      <c r="P240" s="199"/>
      <c r="Q240" s="199"/>
      <c r="R240" s="199"/>
      <c r="S240" s="199"/>
      <c r="T240" s="20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94" t="s">
        <v>162</v>
      </c>
      <c r="AU240" s="194" t="s">
        <v>156</v>
      </c>
      <c r="AV240" s="14" t="s">
        <v>156</v>
      </c>
      <c r="AW240" s="14" t="s">
        <v>37</v>
      </c>
      <c r="AX240" s="14" t="s">
        <v>76</v>
      </c>
      <c r="AY240" s="194" t="s">
        <v>148</v>
      </c>
    </row>
    <row r="241" s="13" customFormat="1">
      <c r="A241" s="13"/>
      <c r="B241" s="186"/>
      <c r="C241" s="13"/>
      <c r="D241" s="179" t="s">
        <v>162</v>
      </c>
      <c r="E241" s="187" t="s">
        <v>3</v>
      </c>
      <c r="F241" s="188" t="s">
        <v>181</v>
      </c>
      <c r="G241" s="13"/>
      <c r="H241" s="187" t="s">
        <v>3</v>
      </c>
      <c r="I241" s="189"/>
      <c r="J241" s="13"/>
      <c r="K241" s="13"/>
      <c r="L241" s="186"/>
      <c r="M241" s="190"/>
      <c r="N241" s="191"/>
      <c r="O241" s="191"/>
      <c r="P241" s="191"/>
      <c r="Q241" s="191"/>
      <c r="R241" s="191"/>
      <c r="S241" s="191"/>
      <c r="T241" s="19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87" t="s">
        <v>162</v>
      </c>
      <c r="AU241" s="187" t="s">
        <v>156</v>
      </c>
      <c r="AV241" s="13" t="s">
        <v>84</v>
      </c>
      <c r="AW241" s="13" t="s">
        <v>37</v>
      </c>
      <c r="AX241" s="13" t="s">
        <v>76</v>
      </c>
      <c r="AY241" s="187" t="s">
        <v>148</v>
      </c>
    </row>
    <row r="242" s="14" customFormat="1">
      <c r="A242" s="14"/>
      <c r="B242" s="193"/>
      <c r="C242" s="14"/>
      <c r="D242" s="179" t="s">
        <v>162</v>
      </c>
      <c r="E242" s="194" t="s">
        <v>3</v>
      </c>
      <c r="F242" s="195" t="s">
        <v>1371</v>
      </c>
      <c r="G242" s="14"/>
      <c r="H242" s="196">
        <v>7</v>
      </c>
      <c r="I242" s="197"/>
      <c r="J242" s="14"/>
      <c r="K242" s="14"/>
      <c r="L242" s="193"/>
      <c r="M242" s="198"/>
      <c r="N242" s="199"/>
      <c r="O242" s="199"/>
      <c r="P242" s="199"/>
      <c r="Q242" s="199"/>
      <c r="R242" s="199"/>
      <c r="S242" s="199"/>
      <c r="T242" s="20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194" t="s">
        <v>162</v>
      </c>
      <c r="AU242" s="194" t="s">
        <v>156</v>
      </c>
      <c r="AV242" s="14" t="s">
        <v>156</v>
      </c>
      <c r="AW242" s="14" t="s">
        <v>37</v>
      </c>
      <c r="AX242" s="14" t="s">
        <v>76</v>
      </c>
      <c r="AY242" s="194" t="s">
        <v>148</v>
      </c>
    </row>
    <row r="243" s="15" customFormat="1">
      <c r="A243" s="15"/>
      <c r="B243" s="201"/>
      <c r="C243" s="15"/>
      <c r="D243" s="179" t="s">
        <v>162</v>
      </c>
      <c r="E243" s="202" t="s">
        <v>3</v>
      </c>
      <c r="F243" s="203" t="s">
        <v>182</v>
      </c>
      <c r="G243" s="15"/>
      <c r="H243" s="204">
        <v>21</v>
      </c>
      <c r="I243" s="205"/>
      <c r="J243" s="15"/>
      <c r="K243" s="15"/>
      <c r="L243" s="201"/>
      <c r="M243" s="206"/>
      <c r="N243" s="207"/>
      <c r="O243" s="207"/>
      <c r="P243" s="207"/>
      <c r="Q243" s="207"/>
      <c r="R243" s="207"/>
      <c r="S243" s="207"/>
      <c r="T243" s="208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02" t="s">
        <v>162</v>
      </c>
      <c r="AU243" s="202" t="s">
        <v>156</v>
      </c>
      <c r="AV243" s="15" t="s">
        <v>155</v>
      </c>
      <c r="AW243" s="15" t="s">
        <v>37</v>
      </c>
      <c r="AX243" s="15" t="s">
        <v>84</v>
      </c>
      <c r="AY243" s="202" t="s">
        <v>148</v>
      </c>
    </row>
    <row r="244" s="12" customFormat="1" ht="22.8" customHeight="1">
      <c r="A244" s="12"/>
      <c r="B244" s="152"/>
      <c r="C244" s="12"/>
      <c r="D244" s="153" t="s">
        <v>75</v>
      </c>
      <c r="E244" s="163" t="s">
        <v>336</v>
      </c>
      <c r="F244" s="163" t="s">
        <v>337</v>
      </c>
      <c r="G244" s="12"/>
      <c r="H244" s="12"/>
      <c r="I244" s="155"/>
      <c r="J244" s="164">
        <f>BK244</f>
        <v>0</v>
      </c>
      <c r="K244" s="12"/>
      <c r="L244" s="152"/>
      <c r="M244" s="157"/>
      <c r="N244" s="158"/>
      <c r="O244" s="158"/>
      <c r="P244" s="159">
        <f>SUM(P245:P257)</f>
        <v>0</v>
      </c>
      <c r="Q244" s="158"/>
      <c r="R244" s="159">
        <f>SUM(R245:R257)</f>
        <v>0</v>
      </c>
      <c r="S244" s="158"/>
      <c r="T244" s="160">
        <f>SUM(T245:T257)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53" t="s">
        <v>84</v>
      </c>
      <c r="AT244" s="161" t="s">
        <v>75</v>
      </c>
      <c r="AU244" s="161" t="s">
        <v>84</v>
      </c>
      <c r="AY244" s="153" t="s">
        <v>148</v>
      </c>
      <c r="BK244" s="162">
        <f>SUM(BK245:BK257)</f>
        <v>0</v>
      </c>
    </row>
    <row r="245" s="2" customFormat="1" ht="33" customHeight="1">
      <c r="A245" s="39"/>
      <c r="B245" s="165"/>
      <c r="C245" s="166" t="s">
        <v>15</v>
      </c>
      <c r="D245" s="166" t="s">
        <v>150</v>
      </c>
      <c r="E245" s="167" t="s">
        <v>1377</v>
      </c>
      <c r="F245" s="168" t="s">
        <v>1378</v>
      </c>
      <c r="G245" s="169" t="s">
        <v>340</v>
      </c>
      <c r="H245" s="170">
        <v>0.72099999999999997</v>
      </c>
      <c r="I245" s="171"/>
      <c r="J245" s="172">
        <f>ROUND(I245*H245,2)</f>
        <v>0</v>
      </c>
      <c r="K245" s="168" t="s">
        <v>154</v>
      </c>
      <c r="L245" s="40"/>
      <c r="M245" s="173" t="s">
        <v>3</v>
      </c>
      <c r="N245" s="174" t="s">
        <v>48</v>
      </c>
      <c r="O245" s="73"/>
      <c r="P245" s="175">
        <f>O245*H245</f>
        <v>0</v>
      </c>
      <c r="Q245" s="175">
        <v>0</v>
      </c>
      <c r="R245" s="175">
        <f>Q245*H245</f>
        <v>0</v>
      </c>
      <c r="S245" s="175">
        <v>0</v>
      </c>
      <c r="T245" s="17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177" t="s">
        <v>155</v>
      </c>
      <c r="AT245" s="177" t="s">
        <v>150</v>
      </c>
      <c r="AU245" s="177" t="s">
        <v>156</v>
      </c>
      <c r="AY245" s="20" t="s">
        <v>148</v>
      </c>
      <c r="BE245" s="178">
        <f>IF(N245="základní",J245,0)</f>
        <v>0</v>
      </c>
      <c r="BF245" s="178">
        <f>IF(N245="snížená",J245,0)</f>
        <v>0</v>
      </c>
      <c r="BG245" s="178">
        <f>IF(N245="zákl. přenesená",J245,0)</f>
        <v>0</v>
      </c>
      <c r="BH245" s="178">
        <f>IF(N245="sníž. přenesená",J245,0)</f>
        <v>0</v>
      </c>
      <c r="BI245" s="178">
        <f>IF(N245="nulová",J245,0)</f>
        <v>0</v>
      </c>
      <c r="BJ245" s="20" t="s">
        <v>156</v>
      </c>
      <c r="BK245" s="178">
        <f>ROUND(I245*H245,2)</f>
        <v>0</v>
      </c>
      <c r="BL245" s="20" t="s">
        <v>155</v>
      </c>
      <c r="BM245" s="177" t="s">
        <v>1379</v>
      </c>
    </row>
    <row r="246" s="2" customFormat="1">
      <c r="A246" s="39"/>
      <c r="B246" s="40"/>
      <c r="C246" s="39"/>
      <c r="D246" s="179" t="s">
        <v>158</v>
      </c>
      <c r="E246" s="39"/>
      <c r="F246" s="180" t="s">
        <v>1380</v>
      </c>
      <c r="G246" s="39"/>
      <c r="H246" s="39"/>
      <c r="I246" s="181"/>
      <c r="J246" s="39"/>
      <c r="K246" s="39"/>
      <c r="L246" s="40"/>
      <c r="M246" s="182"/>
      <c r="N246" s="183"/>
      <c r="O246" s="73"/>
      <c r="P246" s="73"/>
      <c r="Q246" s="73"/>
      <c r="R246" s="73"/>
      <c r="S246" s="73"/>
      <c r="T246" s="74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20" t="s">
        <v>158</v>
      </c>
      <c r="AU246" s="20" t="s">
        <v>156</v>
      </c>
    </row>
    <row r="247" s="2" customFormat="1">
      <c r="A247" s="39"/>
      <c r="B247" s="40"/>
      <c r="C247" s="39"/>
      <c r="D247" s="184" t="s">
        <v>160</v>
      </c>
      <c r="E247" s="39"/>
      <c r="F247" s="185" t="s">
        <v>1381</v>
      </c>
      <c r="G247" s="39"/>
      <c r="H247" s="39"/>
      <c r="I247" s="181"/>
      <c r="J247" s="39"/>
      <c r="K247" s="39"/>
      <c r="L247" s="40"/>
      <c r="M247" s="182"/>
      <c r="N247" s="183"/>
      <c r="O247" s="73"/>
      <c r="P247" s="73"/>
      <c r="Q247" s="73"/>
      <c r="R247" s="73"/>
      <c r="S247" s="73"/>
      <c r="T247" s="74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20" t="s">
        <v>160</v>
      </c>
      <c r="AU247" s="20" t="s">
        <v>156</v>
      </c>
    </row>
    <row r="248" s="2" customFormat="1" ht="24.15" customHeight="1">
      <c r="A248" s="39"/>
      <c r="B248" s="165"/>
      <c r="C248" s="166" t="s">
        <v>375</v>
      </c>
      <c r="D248" s="166" t="s">
        <v>150</v>
      </c>
      <c r="E248" s="167" t="s">
        <v>345</v>
      </c>
      <c r="F248" s="168" t="s">
        <v>346</v>
      </c>
      <c r="G248" s="169" t="s">
        <v>340</v>
      </c>
      <c r="H248" s="170">
        <v>0.72099999999999997</v>
      </c>
      <c r="I248" s="171"/>
      <c r="J248" s="172">
        <f>ROUND(I248*H248,2)</f>
        <v>0</v>
      </c>
      <c r="K248" s="168" t="s">
        <v>154</v>
      </c>
      <c r="L248" s="40"/>
      <c r="M248" s="173" t="s">
        <v>3</v>
      </c>
      <c r="N248" s="174" t="s">
        <v>48</v>
      </c>
      <c r="O248" s="73"/>
      <c r="P248" s="175">
        <f>O248*H248</f>
        <v>0</v>
      </c>
      <c r="Q248" s="175">
        <v>0</v>
      </c>
      <c r="R248" s="175">
        <f>Q248*H248</f>
        <v>0</v>
      </c>
      <c r="S248" s="175">
        <v>0</v>
      </c>
      <c r="T248" s="17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177" t="s">
        <v>155</v>
      </c>
      <c r="AT248" s="177" t="s">
        <v>150</v>
      </c>
      <c r="AU248" s="177" t="s">
        <v>156</v>
      </c>
      <c r="AY248" s="20" t="s">
        <v>148</v>
      </c>
      <c r="BE248" s="178">
        <f>IF(N248="základní",J248,0)</f>
        <v>0</v>
      </c>
      <c r="BF248" s="178">
        <f>IF(N248="snížená",J248,0)</f>
        <v>0</v>
      </c>
      <c r="BG248" s="178">
        <f>IF(N248="zákl. přenesená",J248,0)</f>
        <v>0</v>
      </c>
      <c r="BH248" s="178">
        <f>IF(N248="sníž. přenesená",J248,0)</f>
        <v>0</v>
      </c>
      <c r="BI248" s="178">
        <f>IF(N248="nulová",J248,0)</f>
        <v>0</v>
      </c>
      <c r="BJ248" s="20" t="s">
        <v>156</v>
      </c>
      <c r="BK248" s="178">
        <f>ROUND(I248*H248,2)</f>
        <v>0</v>
      </c>
      <c r="BL248" s="20" t="s">
        <v>155</v>
      </c>
      <c r="BM248" s="177" t="s">
        <v>1382</v>
      </c>
    </row>
    <row r="249" s="2" customFormat="1">
      <c r="A249" s="39"/>
      <c r="B249" s="40"/>
      <c r="C249" s="39"/>
      <c r="D249" s="179" t="s">
        <v>158</v>
      </c>
      <c r="E249" s="39"/>
      <c r="F249" s="180" t="s">
        <v>348</v>
      </c>
      <c r="G249" s="39"/>
      <c r="H249" s="39"/>
      <c r="I249" s="181"/>
      <c r="J249" s="39"/>
      <c r="K249" s="39"/>
      <c r="L249" s="40"/>
      <c r="M249" s="182"/>
      <c r="N249" s="183"/>
      <c r="O249" s="73"/>
      <c r="P249" s="73"/>
      <c r="Q249" s="73"/>
      <c r="R249" s="73"/>
      <c r="S249" s="73"/>
      <c r="T249" s="74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20" t="s">
        <v>158</v>
      </c>
      <c r="AU249" s="20" t="s">
        <v>156</v>
      </c>
    </row>
    <row r="250" s="2" customFormat="1">
      <c r="A250" s="39"/>
      <c r="B250" s="40"/>
      <c r="C250" s="39"/>
      <c r="D250" s="184" t="s">
        <v>160</v>
      </c>
      <c r="E250" s="39"/>
      <c r="F250" s="185" t="s">
        <v>349</v>
      </c>
      <c r="G250" s="39"/>
      <c r="H250" s="39"/>
      <c r="I250" s="181"/>
      <c r="J250" s="39"/>
      <c r="K250" s="39"/>
      <c r="L250" s="40"/>
      <c r="M250" s="182"/>
      <c r="N250" s="183"/>
      <c r="O250" s="73"/>
      <c r="P250" s="73"/>
      <c r="Q250" s="73"/>
      <c r="R250" s="73"/>
      <c r="S250" s="73"/>
      <c r="T250" s="74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20" t="s">
        <v>160</v>
      </c>
      <c r="AU250" s="20" t="s">
        <v>156</v>
      </c>
    </row>
    <row r="251" s="2" customFormat="1" ht="24.15" customHeight="1">
      <c r="A251" s="39"/>
      <c r="B251" s="165"/>
      <c r="C251" s="166" t="s">
        <v>382</v>
      </c>
      <c r="D251" s="166" t="s">
        <v>150</v>
      </c>
      <c r="E251" s="167" t="s">
        <v>351</v>
      </c>
      <c r="F251" s="168" t="s">
        <v>352</v>
      </c>
      <c r="G251" s="169" t="s">
        <v>340</v>
      </c>
      <c r="H251" s="170">
        <v>10.093999999999999</v>
      </c>
      <c r="I251" s="171"/>
      <c r="J251" s="172">
        <f>ROUND(I251*H251,2)</f>
        <v>0</v>
      </c>
      <c r="K251" s="168" t="s">
        <v>154</v>
      </c>
      <c r="L251" s="40"/>
      <c r="M251" s="173" t="s">
        <v>3</v>
      </c>
      <c r="N251" s="174" t="s">
        <v>48</v>
      </c>
      <c r="O251" s="73"/>
      <c r="P251" s="175">
        <f>O251*H251</f>
        <v>0</v>
      </c>
      <c r="Q251" s="175">
        <v>0</v>
      </c>
      <c r="R251" s="175">
        <f>Q251*H251</f>
        <v>0</v>
      </c>
      <c r="S251" s="175">
        <v>0</v>
      </c>
      <c r="T251" s="17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177" t="s">
        <v>155</v>
      </c>
      <c r="AT251" s="177" t="s">
        <v>150</v>
      </c>
      <c r="AU251" s="177" t="s">
        <v>156</v>
      </c>
      <c r="AY251" s="20" t="s">
        <v>148</v>
      </c>
      <c r="BE251" s="178">
        <f>IF(N251="základní",J251,0)</f>
        <v>0</v>
      </c>
      <c r="BF251" s="178">
        <f>IF(N251="snížená",J251,0)</f>
        <v>0</v>
      </c>
      <c r="BG251" s="178">
        <f>IF(N251="zákl. přenesená",J251,0)</f>
        <v>0</v>
      </c>
      <c r="BH251" s="178">
        <f>IF(N251="sníž. přenesená",J251,0)</f>
        <v>0</v>
      </c>
      <c r="BI251" s="178">
        <f>IF(N251="nulová",J251,0)</f>
        <v>0</v>
      </c>
      <c r="BJ251" s="20" t="s">
        <v>156</v>
      </c>
      <c r="BK251" s="178">
        <f>ROUND(I251*H251,2)</f>
        <v>0</v>
      </c>
      <c r="BL251" s="20" t="s">
        <v>155</v>
      </c>
      <c r="BM251" s="177" t="s">
        <v>1383</v>
      </c>
    </row>
    <row r="252" s="2" customFormat="1">
      <c r="A252" s="39"/>
      <c r="B252" s="40"/>
      <c r="C252" s="39"/>
      <c r="D252" s="179" t="s">
        <v>158</v>
      </c>
      <c r="E252" s="39"/>
      <c r="F252" s="180" t="s">
        <v>354</v>
      </c>
      <c r="G252" s="39"/>
      <c r="H252" s="39"/>
      <c r="I252" s="181"/>
      <c r="J252" s="39"/>
      <c r="K252" s="39"/>
      <c r="L252" s="40"/>
      <c r="M252" s="182"/>
      <c r="N252" s="183"/>
      <c r="O252" s="73"/>
      <c r="P252" s="73"/>
      <c r="Q252" s="73"/>
      <c r="R252" s="73"/>
      <c r="S252" s="73"/>
      <c r="T252" s="74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20" t="s">
        <v>158</v>
      </c>
      <c r="AU252" s="20" t="s">
        <v>156</v>
      </c>
    </row>
    <row r="253" s="2" customFormat="1">
      <c r="A253" s="39"/>
      <c r="B253" s="40"/>
      <c r="C253" s="39"/>
      <c r="D253" s="184" t="s">
        <v>160</v>
      </c>
      <c r="E253" s="39"/>
      <c r="F253" s="185" t="s">
        <v>355</v>
      </c>
      <c r="G253" s="39"/>
      <c r="H253" s="39"/>
      <c r="I253" s="181"/>
      <c r="J253" s="39"/>
      <c r="K253" s="39"/>
      <c r="L253" s="40"/>
      <c r="M253" s="182"/>
      <c r="N253" s="183"/>
      <c r="O253" s="73"/>
      <c r="P253" s="73"/>
      <c r="Q253" s="73"/>
      <c r="R253" s="73"/>
      <c r="S253" s="73"/>
      <c r="T253" s="74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20" t="s">
        <v>160</v>
      </c>
      <c r="AU253" s="20" t="s">
        <v>156</v>
      </c>
    </row>
    <row r="254" s="14" customFormat="1">
      <c r="A254" s="14"/>
      <c r="B254" s="193"/>
      <c r="C254" s="14"/>
      <c r="D254" s="179" t="s">
        <v>162</v>
      </c>
      <c r="E254" s="14"/>
      <c r="F254" s="195" t="s">
        <v>1384</v>
      </c>
      <c r="G254" s="14"/>
      <c r="H254" s="196">
        <v>10.093999999999999</v>
      </c>
      <c r="I254" s="197"/>
      <c r="J254" s="14"/>
      <c r="K254" s="14"/>
      <c r="L254" s="193"/>
      <c r="M254" s="198"/>
      <c r="N254" s="199"/>
      <c r="O254" s="199"/>
      <c r="P254" s="199"/>
      <c r="Q254" s="199"/>
      <c r="R254" s="199"/>
      <c r="S254" s="199"/>
      <c r="T254" s="20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194" t="s">
        <v>162</v>
      </c>
      <c r="AU254" s="194" t="s">
        <v>156</v>
      </c>
      <c r="AV254" s="14" t="s">
        <v>156</v>
      </c>
      <c r="AW254" s="14" t="s">
        <v>4</v>
      </c>
      <c r="AX254" s="14" t="s">
        <v>84</v>
      </c>
      <c r="AY254" s="194" t="s">
        <v>148</v>
      </c>
    </row>
    <row r="255" s="2" customFormat="1" ht="33" customHeight="1">
      <c r="A255" s="39"/>
      <c r="B255" s="165"/>
      <c r="C255" s="166" t="s">
        <v>388</v>
      </c>
      <c r="D255" s="166" t="s">
        <v>150</v>
      </c>
      <c r="E255" s="167" t="s">
        <v>1385</v>
      </c>
      <c r="F255" s="168" t="s">
        <v>1386</v>
      </c>
      <c r="G255" s="169" t="s">
        <v>340</v>
      </c>
      <c r="H255" s="170">
        <v>0.72099999999999997</v>
      </c>
      <c r="I255" s="171"/>
      <c r="J255" s="172">
        <f>ROUND(I255*H255,2)</f>
        <v>0</v>
      </c>
      <c r="K255" s="168" t="s">
        <v>154</v>
      </c>
      <c r="L255" s="40"/>
      <c r="M255" s="173" t="s">
        <v>3</v>
      </c>
      <c r="N255" s="174" t="s">
        <v>48</v>
      </c>
      <c r="O255" s="73"/>
      <c r="P255" s="175">
        <f>O255*H255</f>
        <v>0</v>
      </c>
      <c r="Q255" s="175">
        <v>0</v>
      </c>
      <c r="R255" s="175">
        <f>Q255*H255</f>
        <v>0</v>
      </c>
      <c r="S255" s="175">
        <v>0</v>
      </c>
      <c r="T255" s="17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177" t="s">
        <v>155</v>
      </c>
      <c r="AT255" s="177" t="s">
        <v>150</v>
      </c>
      <c r="AU255" s="177" t="s">
        <v>156</v>
      </c>
      <c r="AY255" s="20" t="s">
        <v>148</v>
      </c>
      <c r="BE255" s="178">
        <f>IF(N255="základní",J255,0)</f>
        <v>0</v>
      </c>
      <c r="BF255" s="178">
        <f>IF(N255="snížená",J255,0)</f>
        <v>0</v>
      </c>
      <c r="BG255" s="178">
        <f>IF(N255="zákl. přenesená",J255,0)</f>
        <v>0</v>
      </c>
      <c r="BH255" s="178">
        <f>IF(N255="sníž. přenesená",J255,0)</f>
        <v>0</v>
      </c>
      <c r="BI255" s="178">
        <f>IF(N255="nulová",J255,0)</f>
        <v>0</v>
      </c>
      <c r="BJ255" s="20" t="s">
        <v>156</v>
      </c>
      <c r="BK255" s="178">
        <f>ROUND(I255*H255,2)</f>
        <v>0</v>
      </c>
      <c r="BL255" s="20" t="s">
        <v>155</v>
      </c>
      <c r="BM255" s="177" t="s">
        <v>1387</v>
      </c>
    </row>
    <row r="256" s="2" customFormat="1">
      <c r="A256" s="39"/>
      <c r="B256" s="40"/>
      <c r="C256" s="39"/>
      <c r="D256" s="179" t="s">
        <v>158</v>
      </c>
      <c r="E256" s="39"/>
      <c r="F256" s="180" t="s">
        <v>1388</v>
      </c>
      <c r="G256" s="39"/>
      <c r="H256" s="39"/>
      <c r="I256" s="181"/>
      <c r="J256" s="39"/>
      <c r="K256" s="39"/>
      <c r="L256" s="40"/>
      <c r="M256" s="182"/>
      <c r="N256" s="183"/>
      <c r="O256" s="73"/>
      <c r="P256" s="73"/>
      <c r="Q256" s="73"/>
      <c r="R256" s="73"/>
      <c r="S256" s="73"/>
      <c r="T256" s="74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20" t="s">
        <v>158</v>
      </c>
      <c r="AU256" s="20" t="s">
        <v>156</v>
      </c>
    </row>
    <row r="257" s="2" customFormat="1">
      <c r="A257" s="39"/>
      <c r="B257" s="40"/>
      <c r="C257" s="39"/>
      <c r="D257" s="184" t="s">
        <v>160</v>
      </c>
      <c r="E257" s="39"/>
      <c r="F257" s="185" t="s">
        <v>1389</v>
      </c>
      <c r="G257" s="39"/>
      <c r="H257" s="39"/>
      <c r="I257" s="181"/>
      <c r="J257" s="39"/>
      <c r="K257" s="39"/>
      <c r="L257" s="40"/>
      <c r="M257" s="182"/>
      <c r="N257" s="183"/>
      <c r="O257" s="73"/>
      <c r="P257" s="73"/>
      <c r="Q257" s="73"/>
      <c r="R257" s="73"/>
      <c r="S257" s="73"/>
      <c r="T257" s="74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20" t="s">
        <v>160</v>
      </c>
      <c r="AU257" s="20" t="s">
        <v>156</v>
      </c>
    </row>
    <row r="258" s="12" customFormat="1" ht="22.8" customHeight="1">
      <c r="A258" s="12"/>
      <c r="B258" s="152"/>
      <c r="C258" s="12"/>
      <c r="D258" s="153" t="s">
        <v>75</v>
      </c>
      <c r="E258" s="163" t="s">
        <v>809</v>
      </c>
      <c r="F258" s="163" t="s">
        <v>810</v>
      </c>
      <c r="G258" s="12"/>
      <c r="H258" s="12"/>
      <c r="I258" s="155"/>
      <c r="J258" s="164">
        <f>BK258</f>
        <v>0</v>
      </c>
      <c r="K258" s="12"/>
      <c r="L258" s="152"/>
      <c r="M258" s="157"/>
      <c r="N258" s="158"/>
      <c r="O258" s="158"/>
      <c r="P258" s="159">
        <f>SUM(P259:P261)</f>
        <v>0</v>
      </c>
      <c r="Q258" s="158"/>
      <c r="R258" s="159">
        <f>SUM(R259:R261)</f>
        <v>0</v>
      </c>
      <c r="S258" s="158"/>
      <c r="T258" s="160">
        <f>SUM(T259:T261)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53" t="s">
        <v>84</v>
      </c>
      <c r="AT258" s="161" t="s">
        <v>75</v>
      </c>
      <c r="AU258" s="161" t="s">
        <v>84</v>
      </c>
      <c r="AY258" s="153" t="s">
        <v>148</v>
      </c>
      <c r="BK258" s="162">
        <f>SUM(BK259:BK261)</f>
        <v>0</v>
      </c>
    </row>
    <row r="259" s="2" customFormat="1" ht="21.75" customHeight="1">
      <c r="A259" s="39"/>
      <c r="B259" s="165"/>
      <c r="C259" s="166" t="s">
        <v>393</v>
      </c>
      <c r="D259" s="166" t="s">
        <v>150</v>
      </c>
      <c r="E259" s="167" t="s">
        <v>811</v>
      </c>
      <c r="F259" s="168" t="s">
        <v>812</v>
      </c>
      <c r="G259" s="169" t="s">
        <v>340</v>
      </c>
      <c r="H259" s="170">
        <v>57.941000000000002</v>
      </c>
      <c r="I259" s="171"/>
      <c r="J259" s="172">
        <f>ROUND(I259*H259,2)</f>
        <v>0</v>
      </c>
      <c r="K259" s="168" t="s">
        <v>154</v>
      </c>
      <c r="L259" s="40"/>
      <c r="M259" s="173" t="s">
        <v>3</v>
      </c>
      <c r="N259" s="174" t="s">
        <v>48</v>
      </c>
      <c r="O259" s="73"/>
      <c r="P259" s="175">
        <f>O259*H259</f>
        <v>0</v>
      </c>
      <c r="Q259" s="175">
        <v>0</v>
      </c>
      <c r="R259" s="175">
        <f>Q259*H259</f>
        <v>0</v>
      </c>
      <c r="S259" s="175">
        <v>0</v>
      </c>
      <c r="T259" s="176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177" t="s">
        <v>155</v>
      </c>
      <c r="AT259" s="177" t="s">
        <v>150</v>
      </c>
      <c r="AU259" s="177" t="s">
        <v>156</v>
      </c>
      <c r="AY259" s="20" t="s">
        <v>148</v>
      </c>
      <c r="BE259" s="178">
        <f>IF(N259="základní",J259,0)</f>
        <v>0</v>
      </c>
      <c r="BF259" s="178">
        <f>IF(N259="snížená",J259,0)</f>
        <v>0</v>
      </c>
      <c r="BG259" s="178">
        <f>IF(N259="zákl. přenesená",J259,0)</f>
        <v>0</v>
      </c>
      <c r="BH259" s="178">
        <f>IF(N259="sníž. přenesená",J259,0)</f>
        <v>0</v>
      </c>
      <c r="BI259" s="178">
        <f>IF(N259="nulová",J259,0)</f>
        <v>0</v>
      </c>
      <c r="BJ259" s="20" t="s">
        <v>156</v>
      </c>
      <c r="BK259" s="178">
        <f>ROUND(I259*H259,2)</f>
        <v>0</v>
      </c>
      <c r="BL259" s="20" t="s">
        <v>155</v>
      </c>
      <c r="BM259" s="177" t="s">
        <v>1390</v>
      </c>
    </row>
    <row r="260" s="2" customFormat="1">
      <c r="A260" s="39"/>
      <c r="B260" s="40"/>
      <c r="C260" s="39"/>
      <c r="D260" s="179" t="s">
        <v>158</v>
      </c>
      <c r="E260" s="39"/>
      <c r="F260" s="180" t="s">
        <v>814</v>
      </c>
      <c r="G260" s="39"/>
      <c r="H260" s="39"/>
      <c r="I260" s="181"/>
      <c r="J260" s="39"/>
      <c r="K260" s="39"/>
      <c r="L260" s="40"/>
      <c r="M260" s="182"/>
      <c r="N260" s="183"/>
      <c r="O260" s="73"/>
      <c r="P260" s="73"/>
      <c r="Q260" s="73"/>
      <c r="R260" s="73"/>
      <c r="S260" s="73"/>
      <c r="T260" s="74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20" t="s">
        <v>158</v>
      </c>
      <c r="AU260" s="20" t="s">
        <v>156</v>
      </c>
    </row>
    <row r="261" s="2" customFormat="1">
      <c r="A261" s="39"/>
      <c r="B261" s="40"/>
      <c r="C261" s="39"/>
      <c r="D261" s="184" t="s">
        <v>160</v>
      </c>
      <c r="E261" s="39"/>
      <c r="F261" s="185" t="s">
        <v>815</v>
      </c>
      <c r="G261" s="39"/>
      <c r="H261" s="39"/>
      <c r="I261" s="181"/>
      <c r="J261" s="39"/>
      <c r="K261" s="39"/>
      <c r="L261" s="40"/>
      <c r="M261" s="182"/>
      <c r="N261" s="183"/>
      <c r="O261" s="73"/>
      <c r="P261" s="73"/>
      <c r="Q261" s="73"/>
      <c r="R261" s="73"/>
      <c r="S261" s="73"/>
      <c r="T261" s="74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20" t="s">
        <v>160</v>
      </c>
      <c r="AU261" s="20" t="s">
        <v>156</v>
      </c>
    </row>
    <row r="262" s="12" customFormat="1" ht="25.92" customHeight="1">
      <c r="A262" s="12"/>
      <c r="B262" s="152"/>
      <c r="C262" s="12"/>
      <c r="D262" s="153" t="s">
        <v>75</v>
      </c>
      <c r="E262" s="154" t="s">
        <v>363</v>
      </c>
      <c r="F262" s="154" t="s">
        <v>364</v>
      </c>
      <c r="G262" s="12"/>
      <c r="H262" s="12"/>
      <c r="I262" s="155"/>
      <c r="J262" s="156">
        <f>BK262</f>
        <v>0</v>
      </c>
      <c r="K262" s="12"/>
      <c r="L262" s="152"/>
      <c r="M262" s="157"/>
      <c r="N262" s="158"/>
      <c r="O262" s="158"/>
      <c r="P262" s="159">
        <f>P263+P277+P353+P394+P442+P468+P506</f>
        <v>0</v>
      </c>
      <c r="Q262" s="158"/>
      <c r="R262" s="159">
        <f>R263+R277+R353+R394+R442+R468+R506</f>
        <v>19.289728599999997</v>
      </c>
      <c r="S262" s="158"/>
      <c r="T262" s="160">
        <f>T263+T277+T353+T394+T442+T468+T506</f>
        <v>0.0081600000000000006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53" t="s">
        <v>156</v>
      </c>
      <c r="AT262" s="161" t="s">
        <v>75</v>
      </c>
      <c r="AU262" s="161" t="s">
        <v>76</v>
      </c>
      <c r="AY262" s="153" t="s">
        <v>148</v>
      </c>
      <c r="BK262" s="162">
        <f>BK263+BK277+BK353+BK394+BK442+BK468+BK506</f>
        <v>0</v>
      </c>
    </row>
    <row r="263" s="12" customFormat="1" ht="22.8" customHeight="1">
      <c r="A263" s="12"/>
      <c r="B263" s="152"/>
      <c r="C263" s="12"/>
      <c r="D263" s="153" t="s">
        <v>75</v>
      </c>
      <c r="E263" s="163" t="s">
        <v>1391</v>
      </c>
      <c r="F263" s="163" t="s">
        <v>1392</v>
      </c>
      <c r="G263" s="12"/>
      <c r="H263" s="12"/>
      <c r="I263" s="155"/>
      <c r="J263" s="164">
        <f>BK263</f>
        <v>0</v>
      </c>
      <c r="K263" s="12"/>
      <c r="L263" s="152"/>
      <c r="M263" s="157"/>
      <c r="N263" s="158"/>
      <c r="O263" s="158"/>
      <c r="P263" s="159">
        <f>SUM(P264:P276)</f>
        <v>0</v>
      </c>
      <c r="Q263" s="158"/>
      <c r="R263" s="159">
        <f>SUM(R264:R276)</f>
        <v>0.71400000000000008</v>
      </c>
      <c r="S263" s="158"/>
      <c r="T263" s="160">
        <f>SUM(T264:T276)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53" t="s">
        <v>156</v>
      </c>
      <c r="AT263" s="161" t="s">
        <v>75</v>
      </c>
      <c r="AU263" s="161" t="s">
        <v>84</v>
      </c>
      <c r="AY263" s="153" t="s">
        <v>148</v>
      </c>
      <c r="BK263" s="162">
        <f>SUM(BK264:BK276)</f>
        <v>0</v>
      </c>
    </row>
    <row r="264" s="2" customFormat="1" ht="24.15" customHeight="1">
      <c r="A264" s="39"/>
      <c r="B264" s="165"/>
      <c r="C264" s="166" t="s">
        <v>399</v>
      </c>
      <c r="D264" s="166" t="s">
        <v>150</v>
      </c>
      <c r="E264" s="167" t="s">
        <v>1393</v>
      </c>
      <c r="F264" s="168" t="s">
        <v>1394</v>
      </c>
      <c r="G264" s="169" t="s">
        <v>153</v>
      </c>
      <c r="H264" s="170">
        <v>136</v>
      </c>
      <c r="I264" s="171"/>
      <c r="J264" s="172">
        <f>ROUND(I264*H264,2)</f>
        <v>0</v>
      </c>
      <c r="K264" s="168" t="s">
        <v>154</v>
      </c>
      <c r="L264" s="40"/>
      <c r="M264" s="173" t="s">
        <v>3</v>
      </c>
      <c r="N264" s="174" t="s">
        <v>48</v>
      </c>
      <c r="O264" s="73"/>
      <c r="P264" s="175">
        <f>O264*H264</f>
        <v>0</v>
      </c>
      <c r="Q264" s="175">
        <v>0</v>
      </c>
      <c r="R264" s="175">
        <f>Q264*H264</f>
        <v>0</v>
      </c>
      <c r="S264" s="175">
        <v>0</v>
      </c>
      <c r="T264" s="176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177" t="s">
        <v>282</v>
      </c>
      <c r="AT264" s="177" t="s">
        <v>150</v>
      </c>
      <c r="AU264" s="177" t="s">
        <v>156</v>
      </c>
      <c r="AY264" s="20" t="s">
        <v>148</v>
      </c>
      <c r="BE264" s="178">
        <f>IF(N264="základní",J264,0)</f>
        <v>0</v>
      </c>
      <c r="BF264" s="178">
        <f>IF(N264="snížená",J264,0)</f>
        <v>0</v>
      </c>
      <c r="BG264" s="178">
        <f>IF(N264="zákl. přenesená",J264,0)</f>
        <v>0</v>
      </c>
      <c r="BH264" s="178">
        <f>IF(N264="sníž. přenesená",J264,0)</f>
        <v>0</v>
      </c>
      <c r="BI264" s="178">
        <f>IF(N264="nulová",J264,0)</f>
        <v>0</v>
      </c>
      <c r="BJ264" s="20" t="s">
        <v>156</v>
      </c>
      <c r="BK264" s="178">
        <f>ROUND(I264*H264,2)</f>
        <v>0</v>
      </c>
      <c r="BL264" s="20" t="s">
        <v>282</v>
      </c>
      <c r="BM264" s="177" t="s">
        <v>1395</v>
      </c>
    </row>
    <row r="265" s="2" customFormat="1">
      <c r="A265" s="39"/>
      <c r="B265" s="40"/>
      <c r="C265" s="39"/>
      <c r="D265" s="179" t="s">
        <v>158</v>
      </c>
      <c r="E265" s="39"/>
      <c r="F265" s="180" t="s">
        <v>1396</v>
      </c>
      <c r="G265" s="39"/>
      <c r="H265" s="39"/>
      <c r="I265" s="181"/>
      <c r="J265" s="39"/>
      <c r="K265" s="39"/>
      <c r="L265" s="40"/>
      <c r="M265" s="182"/>
      <c r="N265" s="183"/>
      <c r="O265" s="73"/>
      <c r="P265" s="73"/>
      <c r="Q265" s="73"/>
      <c r="R265" s="73"/>
      <c r="S265" s="73"/>
      <c r="T265" s="74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20" t="s">
        <v>158</v>
      </c>
      <c r="AU265" s="20" t="s">
        <v>156</v>
      </c>
    </row>
    <row r="266" s="2" customFormat="1">
      <c r="A266" s="39"/>
      <c r="B266" s="40"/>
      <c r="C266" s="39"/>
      <c r="D266" s="184" t="s">
        <v>160</v>
      </c>
      <c r="E266" s="39"/>
      <c r="F266" s="185" t="s">
        <v>1397</v>
      </c>
      <c r="G266" s="39"/>
      <c r="H266" s="39"/>
      <c r="I266" s="181"/>
      <c r="J266" s="39"/>
      <c r="K266" s="39"/>
      <c r="L266" s="40"/>
      <c r="M266" s="182"/>
      <c r="N266" s="183"/>
      <c r="O266" s="73"/>
      <c r="P266" s="73"/>
      <c r="Q266" s="73"/>
      <c r="R266" s="73"/>
      <c r="S266" s="73"/>
      <c r="T266" s="74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20" t="s">
        <v>160</v>
      </c>
      <c r="AU266" s="20" t="s">
        <v>156</v>
      </c>
    </row>
    <row r="267" s="13" customFormat="1">
      <c r="A267" s="13"/>
      <c r="B267" s="186"/>
      <c r="C267" s="13"/>
      <c r="D267" s="179" t="s">
        <v>162</v>
      </c>
      <c r="E267" s="187" t="s">
        <v>3</v>
      </c>
      <c r="F267" s="188" t="s">
        <v>181</v>
      </c>
      <c r="G267" s="13"/>
      <c r="H267" s="187" t="s">
        <v>3</v>
      </c>
      <c r="I267" s="189"/>
      <c r="J267" s="13"/>
      <c r="K267" s="13"/>
      <c r="L267" s="186"/>
      <c r="M267" s="190"/>
      <c r="N267" s="191"/>
      <c r="O267" s="191"/>
      <c r="P267" s="191"/>
      <c r="Q267" s="191"/>
      <c r="R267" s="191"/>
      <c r="S267" s="191"/>
      <c r="T267" s="19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7" t="s">
        <v>162</v>
      </c>
      <c r="AU267" s="187" t="s">
        <v>156</v>
      </c>
      <c r="AV267" s="13" t="s">
        <v>84</v>
      </c>
      <c r="AW267" s="13" t="s">
        <v>37</v>
      </c>
      <c r="AX267" s="13" t="s">
        <v>76</v>
      </c>
      <c r="AY267" s="187" t="s">
        <v>148</v>
      </c>
    </row>
    <row r="268" s="14" customFormat="1">
      <c r="A268" s="14"/>
      <c r="B268" s="193"/>
      <c r="C268" s="14"/>
      <c r="D268" s="179" t="s">
        <v>162</v>
      </c>
      <c r="E268" s="194" t="s">
        <v>3</v>
      </c>
      <c r="F268" s="195" t="s">
        <v>1343</v>
      </c>
      <c r="G268" s="14"/>
      <c r="H268" s="196">
        <v>76</v>
      </c>
      <c r="I268" s="197"/>
      <c r="J268" s="14"/>
      <c r="K268" s="14"/>
      <c r="L268" s="193"/>
      <c r="M268" s="198"/>
      <c r="N268" s="199"/>
      <c r="O268" s="199"/>
      <c r="P268" s="199"/>
      <c r="Q268" s="199"/>
      <c r="R268" s="199"/>
      <c r="S268" s="199"/>
      <c r="T268" s="20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4" t="s">
        <v>162</v>
      </c>
      <c r="AU268" s="194" t="s">
        <v>156</v>
      </c>
      <c r="AV268" s="14" t="s">
        <v>156</v>
      </c>
      <c r="AW268" s="14" t="s">
        <v>37</v>
      </c>
      <c r="AX268" s="14" t="s">
        <v>76</v>
      </c>
      <c r="AY268" s="194" t="s">
        <v>148</v>
      </c>
    </row>
    <row r="269" s="14" customFormat="1">
      <c r="A269" s="14"/>
      <c r="B269" s="193"/>
      <c r="C269" s="14"/>
      <c r="D269" s="179" t="s">
        <v>162</v>
      </c>
      <c r="E269" s="194" t="s">
        <v>3</v>
      </c>
      <c r="F269" s="195" t="s">
        <v>1344</v>
      </c>
      <c r="G269" s="14"/>
      <c r="H269" s="196">
        <v>60</v>
      </c>
      <c r="I269" s="197"/>
      <c r="J269" s="14"/>
      <c r="K269" s="14"/>
      <c r="L269" s="193"/>
      <c r="M269" s="198"/>
      <c r="N269" s="199"/>
      <c r="O269" s="199"/>
      <c r="P269" s="199"/>
      <c r="Q269" s="199"/>
      <c r="R269" s="199"/>
      <c r="S269" s="199"/>
      <c r="T269" s="20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194" t="s">
        <v>162</v>
      </c>
      <c r="AU269" s="194" t="s">
        <v>156</v>
      </c>
      <c r="AV269" s="14" t="s">
        <v>156</v>
      </c>
      <c r="AW269" s="14" t="s">
        <v>37</v>
      </c>
      <c r="AX269" s="14" t="s">
        <v>76</v>
      </c>
      <c r="AY269" s="194" t="s">
        <v>148</v>
      </c>
    </row>
    <row r="270" s="15" customFormat="1">
      <c r="A270" s="15"/>
      <c r="B270" s="201"/>
      <c r="C270" s="15"/>
      <c r="D270" s="179" t="s">
        <v>162</v>
      </c>
      <c r="E270" s="202" t="s">
        <v>3</v>
      </c>
      <c r="F270" s="203" t="s">
        <v>182</v>
      </c>
      <c r="G270" s="15"/>
      <c r="H270" s="204">
        <v>136</v>
      </c>
      <c r="I270" s="205"/>
      <c r="J270" s="15"/>
      <c r="K270" s="15"/>
      <c r="L270" s="201"/>
      <c r="M270" s="206"/>
      <c r="N270" s="207"/>
      <c r="O270" s="207"/>
      <c r="P270" s="207"/>
      <c r="Q270" s="207"/>
      <c r="R270" s="207"/>
      <c r="S270" s="207"/>
      <c r="T270" s="208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02" t="s">
        <v>162</v>
      </c>
      <c r="AU270" s="202" t="s">
        <v>156</v>
      </c>
      <c r="AV270" s="15" t="s">
        <v>155</v>
      </c>
      <c r="AW270" s="15" t="s">
        <v>37</v>
      </c>
      <c r="AX270" s="15" t="s">
        <v>84</v>
      </c>
      <c r="AY270" s="202" t="s">
        <v>148</v>
      </c>
    </row>
    <row r="271" s="2" customFormat="1" ht="24.15" customHeight="1">
      <c r="A271" s="39"/>
      <c r="B271" s="165"/>
      <c r="C271" s="212" t="s">
        <v>405</v>
      </c>
      <c r="D271" s="212" t="s">
        <v>658</v>
      </c>
      <c r="E271" s="213" t="s">
        <v>1398</v>
      </c>
      <c r="F271" s="214" t="s">
        <v>1399</v>
      </c>
      <c r="G271" s="215" t="s">
        <v>153</v>
      </c>
      <c r="H271" s="216">
        <v>142.80000000000001</v>
      </c>
      <c r="I271" s="217"/>
      <c r="J271" s="218">
        <f>ROUND(I271*H271,2)</f>
        <v>0</v>
      </c>
      <c r="K271" s="214" t="s">
        <v>154</v>
      </c>
      <c r="L271" s="219"/>
      <c r="M271" s="220" t="s">
        <v>3</v>
      </c>
      <c r="N271" s="221" t="s">
        <v>48</v>
      </c>
      <c r="O271" s="73"/>
      <c r="P271" s="175">
        <f>O271*H271</f>
        <v>0</v>
      </c>
      <c r="Q271" s="175">
        <v>0.0050000000000000001</v>
      </c>
      <c r="R271" s="175">
        <f>Q271*H271</f>
        <v>0.71400000000000008</v>
      </c>
      <c r="S271" s="175">
        <v>0</v>
      </c>
      <c r="T271" s="176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177" t="s">
        <v>413</v>
      </c>
      <c r="AT271" s="177" t="s">
        <v>658</v>
      </c>
      <c r="AU271" s="177" t="s">
        <v>156</v>
      </c>
      <c r="AY271" s="20" t="s">
        <v>148</v>
      </c>
      <c r="BE271" s="178">
        <f>IF(N271="základní",J271,0)</f>
        <v>0</v>
      </c>
      <c r="BF271" s="178">
        <f>IF(N271="snížená",J271,0)</f>
        <v>0</v>
      </c>
      <c r="BG271" s="178">
        <f>IF(N271="zákl. přenesená",J271,0)</f>
        <v>0</v>
      </c>
      <c r="BH271" s="178">
        <f>IF(N271="sníž. přenesená",J271,0)</f>
        <v>0</v>
      </c>
      <c r="BI271" s="178">
        <f>IF(N271="nulová",J271,0)</f>
        <v>0</v>
      </c>
      <c r="BJ271" s="20" t="s">
        <v>156</v>
      </c>
      <c r="BK271" s="178">
        <f>ROUND(I271*H271,2)</f>
        <v>0</v>
      </c>
      <c r="BL271" s="20" t="s">
        <v>282</v>
      </c>
      <c r="BM271" s="177" t="s">
        <v>1400</v>
      </c>
    </row>
    <row r="272" s="2" customFormat="1">
      <c r="A272" s="39"/>
      <c r="B272" s="40"/>
      <c r="C272" s="39"/>
      <c r="D272" s="179" t="s">
        <v>158</v>
      </c>
      <c r="E272" s="39"/>
      <c r="F272" s="180" t="s">
        <v>1399</v>
      </c>
      <c r="G272" s="39"/>
      <c r="H272" s="39"/>
      <c r="I272" s="181"/>
      <c r="J272" s="39"/>
      <c r="K272" s="39"/>
      <c r="L272" s="40"/>
      <c r="M272" s="182"/>
      <c r="N272" s="183"/>
      <c r="O272" s="73"/>
      <c r="P272" s="73"/>
      <c r="Q272" s="73"/>
      <c r="R272" s="73"/>
      <c r="S272" s="73"/>
      <c r="T272" s="74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20" t="s">
        <v>158</v>
      </c>
      <c r="AU272" s="20" t="s">
        <v>156</v>
      </c>
    </row>
    <row r="273" s="14" customFormat="1">
      <c r="A273" s="14"/>
      <c r="B273" s="193"/>
      <c r="C273" s="14"/>
      <c r="D273" s="179" t="s">
        <v>162</v>
      </c>
      <c r="E273" s="14"/>
      <c r="F273" s="195" t="s">
        <v>1401</v>
      </c>
      <c r="G273" s="14"/>
      <c r="H273" s="196">
        <v>142.80000000000001</v>
      </c>
      <c r="I273" s="197"/>
      <c r="J273" s="14"/>
      <c r="K273" s="14"/>
      <c r="L273" s="193"/>
      <c r="M273" s="198"/>
      <c r="N273" s="199"/>
      <c r="O273" s="199"/>
      <c r="P273" s="199"/>
      <c r="Q273" s="199"/>
      <c r="R273" s="199"/>
      <c r="S273" s="199"/>
      <c r="T273" s="20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194" t="s">
        <v>162</v>
      </c>
      <c r="AU273" s="194" t="s">
        <v>156</v>
      </c>
      <c r="AV273" s="14" t="s">
        <v>156</v>
      </c>
      <c r="AW273" s="14" t="s">
        <v>4</v>
      </c>
      <c r="AX273" s="14" t="s">
        <v>84</v>
      </c>
      <c r="AY273" s="194" t="s">
        <v>148</v>
      </c>
    </row>
    <row r="274" s="2" customFormat="1" ht="33" customHeight="1">
      <c r="A274" s="39"/>
      <c r="B274" s="165"/>
      <c r="C274" s="166" t="s">
        <v>413</v>
      </c>
      <c r="D274" s="166" t="s">
        <v>150</v>
      </c>
      <c r="E274" s="167" t="s">
        <v>1402</v>
      </c>
      <c r="F274" s="168" t="s">
        <v>1403</v>
      </c>
      <c r="G274" s="169" t="s">
        <v>853</v>
      </c>
      <c r="H274" s="222"/>
      <c r="I274" s="171"/>
      <c r="J274" s="172">
        <f>ROUND(I274*H274,2)</f>
        <v>0</v>
      </c>
      <c r="K274" s="168" t="s">
        <v>154</v>
      </c>
      <c r="L274" s="40"/>
      <c r="M274" s="173" t="s">
        <v>3</v>
      </c>
      <c r="N274" s="174" t="s">
        <v>48</v>
      </c>
      <c r="O274" s="73"/>
      <c r="P274" s="175">
        <f>O274*H274</f>
        <v>0</v>
      </c>
      <c r="Q274" s="175">
        <v>0</v>
      </c>
      <c r="R274" s="175">
        <f>Q274*H274</f>
        <v>0</v>
      </c>
      <c r="S274" s="175">
        <v>0</v>
      </c>
      <c r="T274" s="176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177" t="s">
        <v>282</v>
      </c>
      <c r="AT274" s="177" t="s">
        <v>150</v>
      </c>
      <c r="AU274" s="177" t="s">
        <v>156</v>
      </c>
      <c r="AY274" s="20" t="s">
        <v>148</v>
      </c>
      <c r="BE274" s="178">
        <f>IF(N274="základní",J274,0)</f>
        <v>0</v>
      </c>
      <c r="BF274" s="178">
        <f>IF(N274="snížená",J274,0)</f>
        <v>0</v>
      </c>
      <c r="BG274" s="178">
        <f>IF(N274="zákl. přenesená",J274,0)</f>
        <v>0</v>
      </c>
      <c r="BH274" s="178">
        <f>IF(N274="sníž. přenesená",J274,0)</f>
        <v>0</v>
      </c>
      <c r="BI274" s="178">
        <f>IF(N274="nulová",J274,0)</f>
        <v>0</v>
      </c>
      <c r="BJ274" s="20" t="s">
        <v>156</v>
      </c>
      <c r="BK274" s="178">
        <f>ROUND(I274*H274,2)</f>
        <v>0</v>
      </c>
      <c r="BL274" s="20" t="s">
        <v>282</v>
      </c>
      <c r="BM274" s="177" t="s">
        <v>1404</v>
      </c>
    </row>
    <row r="275" s="2" customFormat="1">
      <c r="A275" s="39"/>
      <c r="B275" s="40"/>
      <c r="C275" s="39"/>
      <c r="D275" s="179" t="s">
        <v>158</v>
      </c>
      <c r="E275" s="39"/>
      <c r="F275" s="180" t="s">
        <v>1405</v>
      </c>
      <c r="G275" s="39"/>
      <c r="H275" s="39"/>
      <c r="I275" s="181"/>
      <c r="J275" s="39"/>
      <c r="K275" s="39"/>
      <c r="L275" s="40"/>
      <c r="M275" s="182"/>
      <c r="N275" s="183"/>
      <c r="O275" s="73"/>
      <c r="P275" s="73"/>
      <c r="Q275" s="73"/>
      <c r="R275" s="73"/>
      <c r="S275" s="73"/>
      <c r="T275" s="74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20" t="s">
        <v>158</v>
      </c>
      <c r="AU275" s="20" t="s">
        <v>156</v>
      </c>
    </row>
    <row r="276" s="2" customFormat="1">
      <c r="A276" s="39"/>
      <c r="B276" s="40"/>
      <c r="C276" s="39"/>
      <c r="D276" s="184" t="s">
        <v>160</v>
      </c>
      <c r="E276" s="39"/>
      <c r="F276" s="185" t="s">
        <v>1406</v>
      </c>
      <c r="G276" s="39"/>
      <c r="H276" s="39"/>
      <c r="I276" s="181"/>
      <c r="J276" s="39"/>
      <c r="K276" s="39"/>
      <c r="L276" s="40"/>
      <c r="M276" s="182"/>
      <c r="N276" s="183"/>
      <c r="O276" s="73"/>
      <c r="P276" s="73"/>
      <c r="Q276" s="73"/>
      <c r="R276" s="73"/>
      <c r="S276" s="73"/>
      <c r="T276" s="74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20" t="s">
        <v>160</v>
      </c>
      <c r="AU276" s="20" t="s">
        <v>156</v>
      </c>
    </row>
    <row r="277" s="12" customFormat="1" ht="22.8" customHeight="1">
      <c r="A277" s="12"/>
      <c r="B277" s="152"/>
      <c r="C277" s="12"/>
      <c r="D277" s="153" t="s">
        <v>75</v>
      </c>
      <c r="E277" s="163" t="s">
        <v>1407</v>
      </c>
      <c r="F277" s="163" t="s">
        <v>1408</v>
      </c>
      <c r="G277" s="12"/>
      <c r="H277" s="12"/>
      <c r="I277" s="155"/>
      <c r="J277" s="164">
        <f>BK277</f>
        <v>0</v>
      </c>
      <c r="K277" s="12"/>
      <c r="L277" s="152"/>
      <c r="M277" s="157"/>
      <c r="N277" s="158"/>
      <c r="O277" s="158"/>
      <c r="P277" s="159">
        <f>SUM(P278:P352)</f>
        <v>0</v>
      </c>
      <c r="Q277" s="158"/>
      <c r="R277" s="159">
        <f>SUM(R278:R352)</f>
        <v>10.5462642</v>
      </c>
      <c r="S277" s="158"/>
      <c r="T277" s="160">
        <f>SUM(T278:T352)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53" t="s">
        <v>156</v>
      </c>
      <c r="AT277" s="161" t="s">
        <v>75</v>
      </c>
      <c r="AU277" s="161" t="s">
        <v>84</v>
      </c>
      <c r="AY277" s="153" t="s">
        <v>148</v>
      </c>
      <c r="BK277" s="162">
        <f>SUM(BK278:BK352)</f>
        <v>0</v>
      </c>
    </row>
    <row r="278" s="2" customFormat="1" ht="24.15" customHeight="1">
      <c r="A278" s="39"/>
      <c r="B278" s="165"/>
      <c r="C278" s="166" t="s">
        <v>420</v>
      </c>
      <c r="D278" s="166" t="s">
        <v>150</v>
      </c>
      <c r="E278" s="167" t="s">
        <v>1409</v>
      </c>
      <c r="F278" s="168" t="s">
        <v>1410</v>
      </c>
      <c r="G278" s="169" t="s">
        <v>153</v>
      </c>
      <c r="H278" s="170">
        <v>110.14</v>
      </c>
      <c r="I278" s="171"/>
      <c r="J278" s="172">
        <f>ROUND(I278*H278,2)</f>
        <v>0</v>
      </c>
      <c r="K278" s="168" t="s">
        <v>154</v>
      </c>
      <c r="L278" s="40"/>
      <c r="M278" s="173" t="s">
        <v>3</v>
      </c>
      <c r="N278" s="174" t="s">
        <v>48</v>
      </c>
      <c r="O278" s="73"/>
      <c r="P278" s="175">
        <f>O278*H278</f>
        <v>0</v>
      </c>
      <c r="Q278" s="175">
        <v>0.025510000000000001</v>
      </c>
      <c r="R278" s="175">
        <f>Q278*H278</f>
        <v>2.8096714</v>
      </c>
      <c r="S278" s="175">
        <v>0</v>
      </c>
      <c r="T278" s="176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177" t="s">
        <v>282</v>
      </c>
      <c r="AT278" s="177" t="s">
        <v>150</v>
      </c>
      <c r="AU278" s="177" t="s">
        <v>156</v>
      </c>
      <c r="AY278" s="20" t="s">
        <v>148</v>
      </c>
      <c r="BE278" s="178">
        <f>IF(N278="základní",J278,0)</f>
        <v>0</v>
      </c>
      <c r="BF278" s="178">
        <f>IF(N278="snížená",J278,0)</f>
        <v>0</v>
      </c>
      <c r="BG278" s="178">
        <f>IF(N278="zákl. přenesená",J278,0)</f>
        <v>0</v>
      </c>
      <c r="BH278" s="178">
        <f>IF(N278="sníž. přenesená",J278,0)</f>
        <v>0</v>
      </c>
      <c r="BI278" s="178">
        <f>IF(N278="nulová",J278,0)</f>
        <v>0</v>
      </c>
      <c r="BJ278" s="20" t="s">
        <v>156</v>
      </c>
      <c r="BK278" s="178">
        <f>ROUND(I278*H278,2)</f>
        <v>0</v>
      </c>
      <c r="BL278" s="20" t="s">
        <v>282</v>
      </c>
      <c r="BM278" s="177" t="s">
        <v>1411</v>
      </c>
    </row>
    <row r="279" s="2" customFormat="1">
      <c r="A279" s="39"/>
      <c r="B279" s="40"/>
      <c r="C279" s="39"/>
      <c r="D279" s="179" t="s">
        <v>158</v>
      </c>
      <c r="E279" s="39"/>
      <c r="F279" s="180" t="s">
        <v>1412</v>
      </c>
      <c r="G279" s="39"/>
      <c r="H279" s="39"/>
      <c r="I279" s="181"/>
      <c r="J279" s="39"/>
      <c r="K279" s="39"/>
      <c r="L279" s="40"/>
      <c r="M279" s="182"/>
      <c r="N279" s="183"/>
      <c r="O279" s="73"/>
      <c r="P279" s="73"/>
      <c r="Q279" s="73"/>
      <c r="R279" s="73"/>
      <c r="S279" s="73"/>
      <c r="T279" s="74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20" t="s">
        <v>158</v>
      </c>
      <c r="AU279" s="20" t="s">
        <v>156</v>
      </c>
    </row>
    <row r="280" s="2" customFormat="1">
      <c r="A280" s="39"/>
      <c r="B280" s="40"/>
      <c r="C280" s="39"/>
      <c r="D280" s="184" t="s">
        <v>160</v>
      </c>
      <c r="E280" s="39"/>
      <c r="F280" s="185" t="s">
        <v>1413</v>
      </c>
      <c r="G280" s="39"/>
      <c r="H280" s="39"/>
      <c r="I280" s="181"/>
      <c r="J280" s="39"/>
      <c r="K280" s="39"/>
      <c r="L280" s="40"/>
      <c r="M280" s="182"/>
      <c r="N280" s="183"/>
      <c r="O280" s="73"/>
      <c r="P280" s="73"/>
      <c r="Q280" s="73"/>
      <c r="R280" s="73"/>
      <c r="S280" s="73"/>
      <c r="T280" s="74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20" t="s">
        <v>160</v>
      </c>
      <c r="AU280" s="20" t="s">
        <v>156</v>
      </c>
    </row>
    <row r="281" s="13" customFormat="1">
      <c r="A281" s="13"/>
      <c r="B281" s="186"/>
      <c r="C281" s="13"/>
      <c r="D281" s="179" t="s">
        <v>162</v>
      </c>
      <c r="E281" s="187" t="s">
        <v>3</v>
      </c>
      <c r="F281" s="188" t="s">
        <v>1414</v>
      </c>
      <c r="G281" s="13"/>
      <c r="H281" s="187" t="s">
        <v>3</v>
      </c>
      <c r="I281" s="189"/>
      <c r="J281" s="13"/>
      <c r="K281" s="13"/>
      <c r="L281" s="186"/>
      <c r="M281" s="190"/>
      <c r="N281" s="191"/>
      <c r="O281" s="191"/>
      <c r="P281" s="191"/>
      <c r="Q281" s="191"/>
      <c r="R281" s="191"/>
      <c r="S281" s="191"/>
      <c r="T281" s="19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87" t="s">
        <v>162</v>
      </c>
      <c r="AU281" s="187" t="s">
        <v>156</v>
      </c>
      <c r="AV281" s="13" t="s">
        <v>84</v>
      </c>
      <c r="AW281" s="13" t="s">
        <v>37</v>
      </c>
      <c r="AX281" s="13" t="s">
        <v>76</v>
      </c>
      <c r="AY281" s="187" t="s">
        <v>148</v>
      </c>
    </row>
    <row r="282" s="14" customFormat="1">
      <c r="A282" s="14"/>
      <c r="B282" s="193"/>
      <c r="C282" s="14"/>
      <c r="D282" s="179" t="s">
        <v>162</v>
      </c>
      <c r="E282" s="194" t="s">
        <v>3</v>
      </c>
      <c r="F282" s="195" t="s">
        <v>1415</v>
      </c>
      <c r="G282" s="14"/>
      <c r="H282" s="196">
        <v>42.920000000000002</v>
      </c>
      <c r="I282" s="197"/>
      <c r="J282" s="14"/>
      <c r="K282" s="14"/>
      <c r="L282" s="193"/>
      <c r="M282" s="198"/>
      <c r="N282" s="199"/>
      <c r="O282" s="199"/>
      <c r="P282" s="199"/>
      <c r="Q282" s="199"/>
      <c r="R282" s="199"/>
      <c r="S282" s="199"/>
      <c r="T282" s="20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194" t="s">
        <v>162</v>
      </c>
      <c r="AU282" s="194" t="s">
        <v>156</v>
      </c>
      <c r="AV282" s="14" t="s">
        <v>156</v>
      </c>
      <c r="AW282" s="14" t="s">
        <v>37</v>
      </c>
      <c r="AX282" s="14" t="s">
        <v>76</v>
      </c>
      <c r="AY282" s="194" t="s">
        <v>148</v>
      </c>
    </row>
    <row r="283" s="14" customFormat="1">
      <c r="A283" s="14"/>
      <c r="B283" s="193"/>
      <c r="C283" s="14"/>
      <c r="D283" s="179" t="s">
        <v>162</v>
      </c>
      <c r="E283" s="194" t="s">
        <v>3</v>
      </c>
      <c r="F283" s="195" t="s">
        <v>1416</v>
      </c>
      <c r="G283" s="14"/>
      <c r="H283" s="196">
        <v>-6.4000000000000004</v>
      </c>
      <c r="I283" s="197"/>
      <c r="J283" s="14"/>
      <c r="K283" s="14"/>
      <c r="L283" s="193"/>
      <c r="M283" s="198"/>
      <c r="N283" s="199"/>
      <c r="O283" s="199"/>
      <c r="P283" s="199"/>
      <c r="Q283" s="199"/>
      <c r="R283" s="199"/>
      <c r="S283" s="199"/>
      <c r="T283" s="20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194" t="s">
        <v>162</v>
      </c>
      <c r="AU283" s="194" t="s">
        <v>156</v>
      </c>
      <c r="AV283" s="14" t="s">
        <v>156</v>
      </c>
      <c r="AW283" s="14" t="s">
        <v>37</v>
      </c>
      <c r="AX283" s="14" t="s">
        <v>76</v>
      </c>
      <c r="AY283" s="194" t="s">
        <v>148</v>
      </c>
    </row>
    <row r="284" s="13" customFormat="1">
      <c r="A284" s="13"/>
      <c r="B284" s="186"/>
      <c r="C284" s="13"/>
      <c r="D284" s="179" t="s">
        <v>162</v>
      </c>
      <c r="E284" s="187" t="s">
        <v>3</v>
      </c>
      <c r="F284" s="188" t="s">
        <v>1417</v>
      </c>
      <c r="G284" s="13"/>
      <c r="H284" s="187" t="s">
        <v>3</v>
      </c>
      <c r="I284" s="189"/>
      <c r="J284" s="13"/>
      <c r="K284" s="13"/>
      <c r="L284" s="186"/>
      <c r="M284" s="190"/>
      <c r="N284" s="191"/>
      <c r="O284" s="191"/>
      <c r="P284" s="191"/>
      <c r="Q284" s="191"/>
      <c r="R284" s="191"/>
      <c r="S284" s="191"/>
      <c r="T284" s="19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87" t="s">
        <v>162</v>
      </c>
      <c r="AU284" s="187" t="s">
        <v>156</v>
      </c>
      <c r="AV284" s="13" t="s">
        <v>84</v>
      </c>
      <c r="AW284" s="13" t="s">
        <v>37</v>
      </c>
      <c r="AX284" s="13" t="s">
        <v>76</v>
      </c>
      <c r="AY284" s="187" t="s">
        <v>148</v>
      </c>
    </row>
    <row r="285" s="14" customFormat="1">
      <c r="A285" s="14"/>
      <c r="B285" s="193"/>
      <c r="C285" s="14"/>
      <c r="D285" s="179" t="s">
        <v>162</v>
      </c>
      <c r="E285" s="194" t="s">
        <v>3</v>
      </c>
      <c r="F285" s="195" t="s">
        <v>1418</v>
      </c>
      <c r="G285" s="14"/>
      <c r="H285" s="196">
        <v>15.66</v>
      </c>
      <c r="I285" s="197"/>
      <c r="J285" s="14"/>
      <c r="K285" s="14"/>
      <c r="L285" s="193"/>
      <c r="M285" s="198"/>
      <c r="N285" s="199"/>
      <c r="O285" s="199"/>
      <c r="P285" s="199"/>
      <c r="Q285" s="199"/>
      <c r="R285" s="199"/>
      <c r="S285" s="199"/>
      <c r="T285" s="20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194" t="s">
        <v>162</v>
      </c>
      <c r="AU285" s="194" t="s">
        <v>156</v>
      </c>
      <c r="AV285" s="14" t="s">
        <v>156</v>
      </c>
      <c r="AW285" s="14" t="s">
        <v>37</v>
      </c>
      <c r="AX285" s="14" t="s">
        <v>76</v>
      </c>
      <c r="AY285" s="194" t="s">
        <v>148</v>
      </c>
    </row>
    <row r="286" s="14" customFormat="1">
      <c r="A286" s="14"/>
      <c r="B286" s="193"/>
      <c r="C286" s="14"/>
      <c r="D286" s="179" t="s">
        <v>162</v>
      </c>
      <c r="E286" s="194" t="s">
        <v>3</v>
      </c>
      <c r="F286" s="195" t="s">
        <v>1416</v>
      </c>
      <c r="G286" s="14"/>
      <c r="H286" s="196">
        <v>-6.4000000000000004</v>
      </c>
      <c r="I286" s="197"/>
      <c r="J286" s="14"/>
      <c r="K286" s="14"/>
      <c r="L286" s="193"/>
      <c r="M286" s="198"/>
      <c r="N286" s="199"/>
      <c r="O286" s="199"/>
      <c r="P286" s="199"/>
      <c r="Q286" s="199"/>
      <c r="R286" s="199"/>
      <c r="S286" s="199"/>
      <c r="T286" s="20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194" t="s">
        <v>162</v>
      </c>
      <c r="AU286" s="194" t="s">
        <v>156</v>
      </c>
      <c r="AV286" s="14" t="s">
        <v>156</v>
      </c>
      <c r="AW286" s="14" t="s">
        <v>37</v>
      </c>
      <c r="AX286" s="14" t="s">
        <v>76</v>
      </c>
      <c r="AY286" s="194" t="s">
        <v>148</v>
      </c>
    </row>
    <row r="287" s="13" customFormat="1">
      <c r="A287" s="13"/>
      <c r="B287" s="186"/>
      <c r="C287" s="13"/>
      <c r="D287" s="179" t="s">
        <v>162</v>
      </c>
      <c r="E287" s="187" t="s">
        <v>3</v>
      </c>
      <c r="F287" s="188" t="s">
        <v>1419</v>
      </c>
      <c r="G287" s="13"/>
      <c r="H287" s="187" t="s">
        <v>3</v>
      </c>
      <c r="I287" s="189"/>
      <c r="J287" s="13"/>
      <c r="K287" s="13"/>
      <c r="L287" s="186"/>
      <c r="M287" s="190"/>
      <c r="N287" s="191"/>
      <c r="O287" s="191"/>
      <c r="P287" s="191"/>
      <c r="Q287" s="191"/>
      <c r="R287" s="191"/>
      <c r="S287" s="191"/>
      <c r="T287" s="19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87" t="s">
        <v>162</v>
      </c>
      <c r="AU287" s="187" t="s">
        <v>156</v>
      </c>
      <c r="AV287" s="13" t="s">
        <v>84</v>
      </c>
      <c r="AW287" s="13" t="s">
        <v>37</v>
      </c>
      <c r="AX287" s="13" t="s">
        <v>76</v>
      </c>
      <c r="AY287" s="187" t="s">
        <v>148</v>
      </c>
    </row>
    <row r="288" s="14" customFormat="1">
      <c r="A288" s="14"/>
      <c r="B288" s="193"/>
      <c r="C288" s="14"/>
      <c r="D288" s="179" t="s">
        <v>162</v>
      </c>
      <c r="E288" s="194" t="s">
        <v>3</v>
      </c>
      <c r="F288" s="195" t="s">
        <v>1420</v>
      </c>
      <c r="G288" s="14"/>
      <c r="H288" s="196">
        <v>70.760000000000005</v>
      </c>
      <c r="I288" s="197"/>
      <c r="J288" s="14"/>
      <c r="K288" s="14"/>
      <c r="L288" s="193"/>
      <c r="M288" s="198"/>
      <c r="N288" s="199"/>
      <c r="O288" s="199"/>
      <c r="P288" s="199"/>
      <c r="Q288" s="199"/>
      <c r="R288" s="199"/>
      <c r="S288" s="199"/>
      <c r="T288" s="20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194" t="s">
        <v>162</v>
      </c>
      <c r="AU288" s="194" t="s">
        <v>156</v>
      </c>
      <c r="AV288" s="14" t="s">
        <v>156</v>
      </c>
      <c r="AW288" s="14" t="s">
        <v>37</v>
      </c>
      <c r="AX288" s="14" t="s">
        <v>76</v>
      </c>
      <c r="AY288" s="194" t="s">
        <v>148</v>
      </c>
    </row>
    <row r="289" s="14" customFormat="1">
      <c r="A289" s="14"/>
      <c r="B289" s="193"/>
      <c r="C289" s="14"/>
      <c r="D289" s="179" t="s">
        <v>162</v>
      </c>
      <c r="E289" s="194" t="s">
        <v>3</v>
      </c>
      <c r="F289" s="195" t="s">
        <v>1416</v>
      </c>
      <c r="G289" s="14"/>
      <c r="H289" s="196">
        <v>-6.4000000000000004</v>
      </c>
      <c r="I289" s="197"/>
      <c r="J289" s="14"/>
      <c r="K289" s="14"/>
      <c r="L289" s="193"/>
      <c r="M289" s="198"/>
      <c r="N289" s="199"/>
      <c r="O289" s="199"/>
      <c r="P289" s="199"/>
      <c r="Q289" s="199"/>
      <c r="R289" s="199"/>
      <c r="S289" s="199"/>
      <c r="T289" s="20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194" t="s">
        <v>162</v>
      </c>
      <c r="AU289" s="194" t="s">
        <v>156</v>
      </c>
      <c r="AV289" s="14" t="s">
        <v>156</v>
      </c>
      <c r="AW289" s="14" t="s">
        <v>37</v>
      </c>
      <c r="AX289" s="14" t="s">
        <v>76</v>
      </c>
      <c r="AY289" s="194" t="s">
        <v>148</v>
      </c>
    </row>
    <row r="290" s="15" customFormat="1">
      <c r="A290" s="15"/>
      <c r="B290" s="201"/>
      <c r="C290" s="15"/>
      <c r="D290" s="179" t="s">
        <v>162</v>
      </c>
      <c r="E290" s="202" t="s">
        <v>3</v>
      </c>
      <c r="F290" s="203" t="s">
        <v>182</v>
      </c>
      <c r="G290" s="15"/>
      <c r="H290" s="204">
        <v>110.14</v>
      </c>
      <c r="I290" s="205"/>
      <c r="J290" s="15"/>
      <c r="K290" s="15"/>
      <c r="L290" s="201"/>
      <c r="M290" s="206"/>
      <c r="N290" s="207"/>
      <c r="O290" s="207"/>
      <c r="P290" s="207"/>
      <c r="Q290" s="207"/>
      <c r="R290" s="207"/>
      <c r="S290" s="207"/>
      <c r="T290" s="208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02" t="s">
        <v>162</v>
      </c>
      <c r="AU290" s="202" t="s">
        <v>156</v>
      </c>
      <c r="AV290" s="15" t="s">
        <v>155</v>
      </c>
      <c r="AW290" s="15" t="s">
        <v>37</v>
      </c>
      <c r="AX290" s="15" t="s">
        <v>84</v>
      </c>
      <c r="AY290" s="202" t="s">
        <v>148</v>
      </c>
    </row>
    <row r="291" s="2" customFormat="1" ht="24.15" customHeight="1">
      <c r="A291" s="39"/>
      <c r="B291" s="165"/>
      <c r="C291" s="166" t="s">
        <v>427</v>
      </c>
      <c r="D291" s="166" t="s">
        <v>150</v>
      </c>
      <c r="E291" s="167" t="s">
        <v>1421</v>
      </c>
      <c r="F291" s="168" t="s">
        <v>1422</v>
      </c>
      <c r="G291" s="169" t="s">
        <v>153</v>
      </c>
      <c r="H291" s="170">
        <v>74.640000000000001</v>
      </c>
      <c r="I291" s="171"/>
      <c r="J291" s="172">
        <f>ROUND(I291*H291,2)</f>
        <v>0</v>
      </c>
      <c r="K291" s="168" t="s">
        <v>154</v>
      </c>
      <c r="L291" s="40"/>
      <c r="M291" s="173" t="s">
        <v>3</v>
      </c>
      <c r="N291" s="174" t="s">
        <v>48</v>
      </c>
      <c r="O291" s="73"/>
      <c r="P291" s="175">
        <f>O291*H291</f>
        <v>0</v>
      </c>
      <c r="Q291" s="175">
        <v>0.02614</v>
      </c>
      <c r="R291" s="175">
        <f>Q291*H291</f>
        <v>1.9510896</v>
      </c>
      <c r="S291" s="175">
        <v>0</v>
      </c>
      <c r="T291" s="176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177" t="s">
        <v>282</v>
      </c>
      <c r="AT291" s="177" t="s">
        <v>150</v>
      </c>
      <c r="AU291" s="177" t="s">
        <v>156</v>
      </c>
      <c r="AY291" s="20" t="s">
        <v>148</v>
      </c>
      <c r="BE291" s="178">
        <f>IF(N291="základní",J291,0)</f>
        <v>0</v>
      </c>
      <c r="BF291" s="178">
        <f>IF(N291="snížená",J291,0)</f>
        <v>0</v>
      </c>
      <c r="BG291" s="178">
        <f>IF(N291="zákl. přenesená",J291,0)</f>
        <v>0</v>
      </c>
      <c r="BH291" s="178">
        <f>IF(N291="sníž. přenesená",J291,0)</f>
        <v>0</v>
      </c>
      <c r="BI291" s="178">
        <f>IF(N291="nulová",J291,0)</f>
        <v>0</v>
      </c>
      <c r="BJ291" s="20" t="s">
        <v>156</v>
      </c>
      <c r="BK291" s="178">
        <f>ROUND(I291*H291,2)</f>
        <v>0</v>
      </c>
      <c r="BL291" s="20" t="s">
        <v>282</v>
      </c>
      <c r="BM291" s="177" t="s">
        <v>1423</v>
      </c>
    </row>
    <row r="292" s="2" customFormat="1">
      <c r="A292" s="39"/>
      <c r="B292" s="40"/>
      <c r="C292" s="39"/>
      <c r="D292" s="179" t="s">
        <v>158</v>
      </c>
      <c r="E292" s="39"/>
      <c r="F292" s="180" t="s">
        <v>1424</v>
      </c>
      <c r="G292" s="39"/>
      <c r="H292" s="39"/>
      <c r="I292" s="181"/>
      <c r="J292" s="39"/>
      <c r="K292" s="39"/>
      <c r="L292" s="40"/>
      <c r="M292" s="182"/>
      <c r="N292" s="183"/>
      <c r="O292" s="73"/>
      <c r="P292" s="73"/>
      <c r="Q292" s="73"/>
      <c r="R292" s="73"/>
      <c r="S292" s="73"/>
      <c r="T292" s="74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20" t="s">
        <v>158</v>
      </c>
      <c r="AU292" s="20" t="s">
        <v>156</v>
      </c>
    </row>
    <row r="293" s="2" customFormat="1">
      <c r="A293" s="39"/>
      <c r="B293" s="40"/>
      <c r="C293" s="39"/>
      <c r="D293" s="184" t="s">
        <v>160</v>
      </c>
      <c r="E293" s="39"/>
      <c r="F293" s="185" t="s">
        <v>1425</v>
      </c>
      <c r="G293" s="39"/>
      <c r="H293" s="39"/>
      <c r="I293" s="181"/>
      <c r="J293" s="39"/>
      <c r="K293" s="39"/>
      <c r="L293" s="40"/>
      <c r="M293" s="182"/>
      <c r="N293" s="183"/>
      <c r="O293" s="73"/>
      <c r="P293" s="73"/>
      <c r="Q293" s="73"/>
      <c r="R293" s="73"/>
      <c r="S293" s="73"/>
      <c r="T293" s="74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20" t="s">
        <v>160</v>
      </c>
      <c r="AU293" s="20" t="s">
        <v>156</v>
      </c>
    </row>
    <row r="294" s="13" customFormat="1">
      <c r="A294" s="13"/>
      <c r="B294" s="186"/>
      <c r="C294" s="13"/>
      <c r="D294" s="179" t="s">
        <v>162</v>
      </c>
      <c r="E294" s="187" t="s">
        <v>3</v>
      </c>
      <c r="F294" s="188" t="s">
        <v>197</v>
      </c>
      <c r="G294" s="13"/>
      <c r="H294" s="187" t="s">
        <v>3</v>
      </c>
      <c r="I294" s="189"/>
      <c r="J294" s="13"/>
      <c r="K294" s="13"/>
      <c r="L294" s="186"/>
      <c r="M294" s="190"/>
      <c r="N294" s="191"/>
      <c r="O294" s="191"/>
      <c r="P294" s="191"/>
      <c r="Q294" s="191"/>
      <c r="R294" s="191"/>
      <c r="S294" s="191"/>
      <c r="T294" s="19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87" t="s">
        <v>162</v>
      </c>
      <c r="AU294" s="187" t="s">
        <v>156</v>
      </c>
      <c r="AV294" s="13" t="s">
        <v>84</v>
      </c>
      <c r="AW294" s="13" t="s">
        <v>37</v>
      </c>
      <c r="AX294" s="13" t="s">
        <v>76</v>
      </c>
      <c r="AY294" s="187" t="s">
        <v>148</v>
      </c>
    </row>
    <row r="295" s="14" customFormat="1">
      <c r="A295" s="14"/>
      <c r="B295" s="193"/>
      <c r="C295" s="14"/>
      <c r="D295" s="179" t="s">
        <v>162</v>
      </c>
      <c r="E295" s="194" t="s">
        <v>3</v>
      </c>
      <c r="F295" s="195" t="s">
        <v>1426</v>
      </c>
      <c r="G295" s="14"/>
      <c r="H295" s="196">
        <v>85.840000000000003</v>
      </c>
      <c r="I295" s="197"/>
      <c r="J295" s="14"/>
      <c r="K295" s="14"/>
      <c r="L295" s="193"/>
      <c r="M295" s="198"/>
      <c r="N295" s="199"/>
      <c r="O295" s="199"/>
      <c r="P295" s="199"/>
      <c r="Q295" s="199"/>
      <c r="R295" s="199"/>
      <c r="S295" s="199"/>
      <c r="T295" s="20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194" t="s">
        <v>162</v>
      </c>
      <c r="AU295" s="194" t="s">
        <v>156</v>
      </c>
      <c r="AV295" s="14" t="s">
        <v>156</v>
      </c>
      <c r="AW295" s="14" t="s">
        <v>37</v>
      </c>
      <c r="AX295" s="14" t="s">
        <v>76</v>
      </c>
      <c r="AY295" s="194" t="s">
        <v>148</v>
      </c>
    </row>
    <row r="296" s="14" customFormat="1">
      <c r="A296" s="14"/>
      <c r="B296" s="193"/>
      <c r="C296" s="14"/>
      <c r="D296" s="179" t="s">
        <v>162</v>
      </c>
      <c r="E296" s="194" t="s">
        <v>3</v>
      </c>
      <c r="F296" s="195" t="s">
        <v>1427</v>
      </c>
      <c r="G296" s="14"/>
      <c r="H296" s="196">
        <v>-11.199999999999999</v>
      </c>
      <c r="I296" s="197"/>
      <c r="J296" s="14"/>
      <c r="K296" s="14"/>
      <c r="L296" s="193"/>
      <c r="M296" s="198"/>
      <c r="N296" s="199"/>
      <c r="O296" s="199"/>
      <c r="P296" s="199"/>
      <c r="Q296" s="199"/>
      <c r="R296" s="199"/>
      <c r="S296" s="199"/>
      <c r="T296" s="20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194" t="s">
        <v>162</v>
      </c>
      <c r="AU296" s="194" t="s">
        <v>156</v>
      </c>
      <c r="AV296" s="14" t="s">
        <v>156</v>
      </c>
      <c r="AW296" s="14" t="s">
        <v>37</v>
      </c>
      <c r="AX296" s="14" t="s">
        <v>76</v>
      </c>
      <c r="AY296" s="194" t="s">
        <v>148</v>
      </c>
    </row>
    <row r="297" s="15" customFormat="1">
      <c r="A297" s="15"/>
      <c r="B297" s="201"/>
      <c r="C297" s="15"/>
      <c r="D297" s="179" t="s">
        <v>162</v>
      </c>
      <c r="E297" s="202" t="s">
        <v>3</v>
      </c>
      <c r="F297" s="203" t="s">
        <v>182</v>
      </c>
      <c r="G297" s="15"/>
      <c r="H297" s="204">
        <v>74.640000000000001</v>
      </c>
      <c r="I297" s="205"/>
      <c r="J297" s="15"/>
      <c r="K297" s="15"/>
      <c r="L297" s="201"/>
      <c r="M297" s="206"/>
      <c r="N297" s="207"/>
      <c r="O297" s="207"/>
      <c r="P297" s="207"/>
      <c r="Q297" s="207"/>
      <c r="R297" s="207"/>
      <c r="S297" s="207"/>
      <c r="T297" s="208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02" t="s">
        <v>162</v>
      </c>
      <c r="AU297" s="202" t="s">
        <v>156</v>
      </c>
      <c r="AV297" s="15" t="s">
        <v>155</v>
      </c>
      <c r="AW297" s="15" t="s">
        <v>37</v>
      </c>
      <c r="AX297" s="15" t="s">
        <v>84</v>
      </c>
      <c r="AY297" s="202" t="s">
        <v>148</v>
      </c>
    </row>
    <row r="298" s="2" customFormat="1" ht="33" customHeight="1">
      <c r="A298" s="39"/>
      <c r="B298" s="165"/>
      <c r="C298" s="166" t="s">
        <v>435</v>
      </c>
      <c r="D298" s="166" t="s">
        <v>150</v>
      </c>
      <c r="E298" s="167" t="s">
        <v>1428</v>
      </c>
      <c r="F298" s="168" t="s">
        <v>1429</v>
      </c>
      <c r="G298" s="169" t="s">
        <v>153</v>
      </c>
      <c r="H298" s="170">
        <v>46.600000000000001</v>
      </c>
      <c r="I298" s="171"/>
      <c r="J298" s="172">
        <f>ROUND(I298*H298,2)</f>
        <v>0</v>
      </c>
      <c r="K298" s="168" t="s">
        <v>154</v>
      </c>
      <c r="L298" s="40"/>
      <c r="M298" s="173" t="s">
        <v>3</v>
      </c>
      <c r="N298" s="174" t="s">
        <v>48</v>
      </c>
      <c r="O298" s="73"/>
      <c r="P298" s="175">
        <f>O298*H298</f>
        <v>0</v>
      </c>
      <c r="Q298" s="175">
        <v>0.031809999999999998</v>
      </c>
      <c r="R298" s="175">
        <f>Q298*H298</f>
        <v>1.4823459999999999</v>
      </c>
      <c r="S298" s="175">
        <v>0</v>
      </c>
      <c r="T298" s="176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177" t="s">
        <v>282</v>
      </c>
      <c r="AT298" s="177" t="s">
        <v>150</v>
      </c>
      <c r="AU298" s="177" t="s">
        <v>156</v>
      </c>
      <c r="AY298" s="20" t="s">
        <v>148</v>
      </c>
      <c r="BE298" s="178">
        <f>IF(N298="základní",J298,0)</f>
        <v>0</v>
      </c>
      <c r="BF298" s="178">
        <f>IF(N298="snížená",J298,0)</f>
        <v>0</v>
      </c>
      <c r="BG298" s="178">
        <f>IF(N298="zákl. přenesená",J298,0)</f>
        <v>0</v>
      </c>
      <c r="BH298" s="178">
        <f>IF(N298="sníž. přenesená",J298,0)</f>
        <v>0</v>
      </c>
      <c r="BI298" s="178">
        <f>IF(N298="nulová",J298,0)</f>
        <v>0</v>
      </c>
      <c r="BJ298" s="20" t="s">
        <v>156</v>
      </c>
      <c r="BK298" s="178">
        <f>ROUND(I298*H298,2)</f>
        <v>0</v>
      </c>
      <c r="BL298" s="20" t="s">
        <v>282</v>
      </c>
      <c r="BM298" s="177" t="s">
        <v>1430</v>
      </c>
    </row>
    <row r="299" s="2" customFormat="1">
      <c r="A299" s="39"/>
      <c r="B299" s="40"/>
      <c r="C299" s="39"/>
      <c r="D299" s="179" t="s">
        <v>158</v>
      </c>
      <c r="E299" s="39"/>
      <c r="F299" s="180" t="s">
        <v>1431</v>
      </c>
      <c r="G299" s="39"/>
      <c r="H299" s="39"/>
      <c r="I299" s="181"/>
      <c r="J299" s="39"/>
      <c r="K299" s="39"/>
      <c r="L299" s="40"/>
      <c r="M299" s="182"/>
      <c r="N299" s="183"/>
      <c r="O299" s="73"/>
      <c r="P299" s="73"/>
      <c r="Q299" s="73"/>
      <c r="R299" s="73"/>
      <c r="S299" s="73"/>
      <c r="T299" s="74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20" t="s">
        <v>158</v>
      </c>
      <c r="AU299" s="20" t="s">
        <v>156</v>
      </c>
    </row>
    <row r="300" s="2" customFormat="1">
      <c r="A300" s="39"/>
      <c r="B300" s="40"/>
      <c r="C300" s="39"/>
      <c r="D300" s="184" t="s">
        <v>160</v>
      </c>
      <c r="E300" s="39"/>
      <c r="F300" s="185" t="s">
        <v>1432</v>
      </c>
      <c r="G300" s="39"/>
      <c r="H300" s="39"/>
      <c r="I300" s="181"/>
      <c r="J300" s="39"/>
      <c r="K300" s="39"/>
      <c r="L300" s="40"/>
      <c r="M300" s="182"/>
      <c r="N300" s="183"/>
      <c r="O300" s="73"/>
      <c r="P300" s="73"/>
      <c r="Q300" s="73"/>
      <c r="R300" s="73"/>
      <c r="S300" s="73"/>
      <c r="T300" s="74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20" t="s">
        <v>160</v>
      </c>
      <c r="AU300" s="20" t="s">
        <v>156</v>
      </c>
    </row>
    <row r="301" s="13" customFormat="1">
      <c r="A301" s="13"/>
      <c r="B301" s="186"/>
      <c r="C301" s="13"/>
      <c r="D301" s="179" t="s">
        <v>162</v>
      </c>
      <c r="E301" s="187" t="s">
        <v>3</v>
      </c>
      <c r="F301" s="188" t="s">
        <v>1433</v>
      </c>
      <c r="G301" s="13"/>
      <c r="H301" s="187" t="s">
        <v>3</v>
      </c>
      <c r="I301" s="189"/>
      <c r="J301" s="13"/>
      <c r="K301" s="13"/>
      <c r="L301" s="186"/>
      <c r="M301" s="190"/>
      <c r="N301" s="191"/>
      <c r="O301" s="191"/>
      <c r="P301" s="191"/>
      <c r="Q301" s="191"/>
      <c r="R301" s="191"/>
      <c r="S301" s="191"/>
      <c r="T301" s="19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87" t="s">
        <v>162</v>
      </c>
      <c r="AU301" s="187" t="s">
        <v>156</v>
      </c>
      <c r="AV301" s="13" t="s">
        <v>84</v>
      </c>
      <c r="AW301" s="13" t="s">
        <v>37</v>
      </c>
      <c r="AX301" s="13" t="s">
        <v>76</v>
      </c>
      <c r="AY301" s="187" t="s">
        <v>148</v>
      </c>
    </row>
    <row r="302" s="14" customFormat="1">
      <c r="A302" s="14"/>
      <c r="B302" s="193"/>
      <c r="C302" s="14"/>
      <c r="D302" s="179" t="s">
        <v>162</v>
      </c>
      <c r="E302" s="194" t="s">
        <v>3</v>
      </c>
      <c r="F302" s="195" t="s">
        <v>1434</v>
      </c>
      <c r="G302" s="14"/>
      <c r="H302" s="196">
        <v>52.200000000000003</v>
      </c>
      <c r="I302" s="197"/>
      <c r="J302" s="14"/>
      <c r="K302" s="14"/>
      <c r="L302" s="193"/>
      <c r="M302" s="198"/>
      <c r="N302" s="199"/>
      <c r="O302" s="199"/>
      <c r="P302" s="199"/>
      <c r="Q302" s="199"/>
      <c r="R302" s="199"/>
      <c r="S302" s="199"/>
      <c r="T302" s="20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194" t="s">
        <v>162</v>
      </c>
      <c r="AU302" s="194" t="s">
        <v>156</v>
      </c>
      <c r="AV302" s="14" t="s">
        <v>156</v>
      </c>
      <c r="AW302" s="14" t="s">
        <v>37</v>
      </c>
      <c r="AX302" s="14" t="s">
        <v>76</v>
      </c>
      <c r="AY302" s="194" t="s">
        <v>148</v>
      </c>
    </row>
    <row r="303" s="14" customFormat="1">
      <c r="A303" s="14"/>
      <c r="B303" s="193"/>
      <c r="C303" s="14"/>
      <c r="D303" s="179" t="s">
        <v>162</v>
      </c>
      <c r="E303" s="194" t="s">
        <v>3</v>
      </c>
      <c r="F303" s="195" t="s">
        <v>1435</v>
      </c>
      <c r="G303" s="14"/>
      <c r="H303" s="196">
        <v>-5.5999999999999996</v>
      </c>
      <c r="I303" s="197"/>
      <c r="J303" s="14"/>
      <c r="K303" s="14"/>
      <c r="L303" s="193"/>
      <c r="M303" s="198"/>
      <c r="N303" s="199"/>
      <c r="O303" s="199"/>
      <c r="P303" s="199"/>
      <c r="Q303" s="199"/>
      <c r="R303" s="199"/>
      <c r="S303" s="199"/>
      <c r="T303" s="20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194" t="s">
        <v>162</v>
      </c>
      <c r="AU303" s="194" t="s">
        <v>156</v>
      </c>
      <c r="AV303" s="14" t="s">
        <v>156</v>
      </c>
      <c r="AW303" s="14" t="s">
        <v>37</v>
      </c>
      <c r="AX303" s="14" t="s">
        <v>76</v>
      </c>
      <c r="AY303" s="194" t="s">
        <v>148</v>
      </c>
    </row>
    <row r="304" s="15" customFormat="1">
      <c r="A304" s="15"/>
      <c r="B304" s="201"/>
      <c r="C304" s="15"/>
      <c r="D304" s="179" t="s">
        <v>162</v>
      </c>
      <c r="E304" s="202" t="s">
        <v>3</v>
      </c>
      <c r="F304" s="203" t="s">
        <v>182</v>
      </c>
      <c r="G304" s="15"/>
      <c r="H304" s="204">
        <v>46.600000000000001</v>
      </c>
      <c r="I304" s="205"/>
      <c r="J304" s="15"/>
      <c r="K304" s="15"/>
      <c r="L304" s="201"/>
      <c r="M304" s="206"/>
      <c r="N304" s="207"/>
      <c r="O304" s="207"/>
      <c r="P304" s="207"/>
      <c r="Q304" s="207"/>
      <c r="R304" s="207"/>
      <c r="S304" s="207"/>
      <c r="T304" s="208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02" t="s">
        <v>162</v>
      </c>
      <c r="AU304" s="202" t="s">
        <v>156</v>
      </c>
      <c r="AV304" s="15" t="s">
        <v>155</v>
      </c>
      <c r="AW304" s="15" t="s">
        <v>37</v>
      </c>
      <c r="AX304" s="15" t="s">
        <v>84</v>
      </c>
      <c r="AY304" s="202" t="s">
        <v>148</v>
      </c>
    </row>
    <row r="305" s="2" customFormat="1" ht="16.5" customHeight="1">
      <c r="A305" s="39"/>
      <c r="B305" s="165"/>
      <c r="C305" s="166" t="s">
        <v>444</v>
      </c>
      <c r="D305" s="166" t="s">
        <v>150</v>
      </c>
      <c r="E305" s="167" t="s">
        <v>1436</v>
      </c>
      <c r="F305" s="168" t="s">
        <v>1437</v>
      </c>
      <c r="G305" s="169" t="s">
        <v>276</v>
      </c>
      <c r="H305" s="170">
        <v>92</v>
      </c>
      <c r="I305" s="171"/>
      <c r="J305" s="172">
        <f>ROUND(I305*H305,2)</f>
        <v>0</v>
      </c>
      <c r="K305" s="168" t="s">
        <v>154</v>
      </c>
      <c r="L305" s="40"/>
      <c r="M305" s="173" t="s">
        <v>3</v>
      </c>
      <c r="N305" s="174" t="s">
        <v>48</v>
      </c>
      <c r="O305" s="73"/>
      <c r="P305" s="175">
        <f>O305*H305</f>
        <v>0</v>
      </c>
      <c r="Q305" s="175">
        <v>1.0000000000000001E-05</v>
      </c>
      <c r="R305" s="175">
        <f>Q305*H305</f>
        <v>0.00092000000000000003</v>
      </c>
      <c r="S305" s="175">
        <v>0</v>
      </c>
      <c r="T305" s="176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177" t="s">
        <v>282</v>
      </c>
      <c r="AT305" s="177" t="s">
        <v>150</v>
      </c>
      <c r="AU305" s="177" t="s">
        <v>156</v>
      </c>
      <c r="AY305" s="20" t="s">
        <v>148</v>
      </c>
      <c r="BE305" s="178">
        <f>IF(N305="základní",J305,0)</f>
        <v>0</v>
      </c>
      <c r="BF305" s="178">
        <f>IF(N305="snížená",J305,0)</f>
        <v>0</v>
      </c>
      <c r="BG305" s="178">
        <f>IF(N305="zákl. přenesená",J305,0)</f>
        <v>0</v>
      </c>
      <c r="BH305" s="178">
        <f>IF(N305="sníž. přenesená",J305,0)</f>
        <v>0</v>
      </c>
      <c r="BI305" s="178">
        <f>IF(N305="nulová",J305,0)</f>
        <v>0</v>
      </c>
      <c r="BJ305" s="20" t="s">
        <v>156</v>
      </c>
      <c r="BK305" s="178">
        <f>ROUND(I305*H305,2)</f>
        <v>0</v>
      </c>
      <c r="BL305" s="20" t="s">
        <v>282</v>
      </c>
      <c r="BM305" s="177" t="s">
        <v>1438</v>
      </c>
    </row>
    <row r="306" s="2" customFormat="1">
      <c r="A306" s="39"/>
      <c r="B306" s="40"/>
      <c r="C306" s="39"/>
      <c r="D306" s="179" t="s">
        <v>158</v>
      </c>
      <c r="E306" s="39"/>
      <c r="F306" s="180" t="s">
        <v>1439</v>
      </c>
      <c r="G306" s="39"/>
      <c r="H306" s="39"/>
      <c r="I306" s="181"/>
      <c r="J306" s="39"/>
      <c r="K306" s="39"/>
      <c r="L306" s="40"/>
      <c r="M306" s="182"/>
      <c r="N306" s="183"/>
      <c r="O306" s="73"/>
      <c r="P306" s="73"/>
      <c r="Q306" s="73"/>
      <c r="R306" s="73"/>
      <c r="S306" s="73"/>
      <c r="T306" s="74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20" t="s">
        <v>158</v>
      </c>
      <c r="AU306" s="20" t="s">
        <v>156</v>
      </c>
    </row>
    <row r="307" s="2" customFormat="1">
      <c r="A307" s="39"/>
      <c r="B307" s="40"/>
      <c r="C307" s="39"/>
      <c r="D307" s="184" t="s">
        <v>160</v>
      </c>
      <c r="E307" s="39"/>
      <c r="F307" s="185" t="s">
        <v>1440</v>
      </c>
      <c r="G307" s="39"/>
      <c r="H307" s="39"/>
      <c r="I307" s="181"/>
      <c r="J307" s="39"/>
      <c r="K307" s="39"/>
      <c r="L307" s="40"/>
      <c r="M307" s="182"/>
      <c r="N307" s="183"/>
      <c r="O307" s="73"/>
      <c r="P307" s="73"/>
      <c r="Q307" s="73"/>
      <c r="R307" s="73"/>
      <c r="S307" s="73"/>
      <c r="T307" s="74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20" t="s">
        <v>160</v>
      </c>
      <c r="AU307" s="20" t="s">
        <v>156</v>
      </c>
    </row>
    <row r="308" s="14" customFormat="1">
      <c r="A308" s="14"/>
      <c r="B308" s="193"/>
      <c r="C308" s="14"/>
      <c r="D308" s="179" t="s">
        <v>162</v>
      </c>
      <c r="E308" s="194" t="s">
        <v>3</v>
      </c>
      <c r="F308" s="195" t="s">
        <v>1441</v>
      </c>
      <c r="G308" s="14"/>
      <c r="H308" s="196">
        <v>44.799999999999997</v>
      </c>
      <c r="I308" s="197"/>
      <c r="J308" s="14"/>
      <c r="K308" s="14"/>
      <c r="L308" s="193"/>
      <c r="M308" s="198"/>
      <c r="N308" s="199"/>
      <c r="O308" s="199"/>
      <c r="P308" s="199"/>
      <c r="Q308" s="199"/>
      <c r="R308" s="199"/>
      <c r="S308" s="199"/>
      <c r="T308" s="20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194" t="s">
        <v>162</v>
      </c>
      <c r="AU308" s="194" t="s">
        <v>156</v>
      </c>
      <c r="AV308" s="14" t="s">
        <v>156</v>
      </c>
      <c r="AW308" s="14" t="s">
        <v>37</v>
      </c>
      <c r="AX308" s="14" t="s">
        <v>76</v>
      </c>
      <c r="AY308" s="194" t="s">
        <v>148</v>
      </c>
    </row>
    <row r="309" s="13" customFormat="1">
      <c r="A309" s="13"/>
      <c r="B309" s="186"/>
      <c r="C309" s="13"/>
      <c r="D309" s="179" t="s">
        <v>162</v>
      </c>
      <c r="E309" s="187" t="s">
        <v>3</v>
      </c>
      <c r="F309" s="188" t="s">
        <v>197</v>
      </c>
      <c r="G309" s="13"/>
      <c r="H309" s="187" t="s">
        <v>3</v>
      </c>
      <c r="I309" s="189"/>
      <c r="J309" s="13"/>
      <c r="K309" s="13"/>
      <c r="L309" s="186"/>
      <c r="M309" s="190"/>
      <c r="N309" s="191"/>
      <c r="O309" s="191"/>
      <c r="P309" s="191"/>
      <c r="Q309" s="191"/>
      <c r="R309" s="191"/>
      <c r="S309" s="191"/>
      <c r="T309" s="19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7" t="s">
        <v>162</v>
      </c>
      <c r="AU309" s="187" t="s">
        <v>156</v>
      </c>
      <c r="AV309" s="13" t="s">
        <v>84</v>
      </c>
      <c r="AW309" s="13" t="s">
        <v>37</v>
      </c>
      <c r="AX309" s="13" t="s">
        <v>76</v>
      </c>
      <c r="AY309" s="187" t="s">
        <v>148</v>
      </c>
    </row>
    <row r="310" s="14" customFormat="1">
      <c r="A310" s="14"/>
      <c r="B310" s="193"/>
      <c r="C310" s="14"/>
      <c r="D310" s="179" t="s">
        <v>162</v>
      </c>
      <c r="E310" s="194" t="s">
        <v>3</v>
      </c>
      <c r="F310" s="195" t="s">
        <v>1442</v>
      </c>
      <c r="G310" s="14"/>
      <c r="H310" s="196">
        <v>29.199999999999999</v>
      </c>
      <c r="I310" s="197"/>
      <c r="J310" s="14"/>
      <c r="K310" s="14"/>
      <c r="L310" s="193"/>
      <c r="M310" s="198"/>
      <c r="N310" s="199"/>
      <c r="O310" s="199"/>
      <c r="P310" s="199"/>
      <c r="Q310" s="199"/>
      <c r="R310" s="199"/>
      <c r="S310" s="199"/>
      <c r="T310" s="20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194" t="s">
        <v>162</v>
      </c>
      <c r="AU310" s="194" t="s">
        <v>156</v>
      </c>
      <c r="AV310" s="14" t="s">
        <v>156</v>
      </c>
      <c r="AW310" s="14" t="s">
        <v>37</v>
      </c>
      <c r="AX310" s="14" t="s">
        <v>76</v>
      </c>
      <c r="AY310" s="194" t="s">
        <v>148</v>
      </c>
    </row>
    <row r="311" s="13" customFormat="1">
      <c r="A311" s="13"/>
      <c r="B311" s="186"/>
      <c r="C311" s="13"/>
      <c r="D311" s="179" t="s">
        <v>162</v>
      </c>
      <c r="E311" s="187" t="s">
        <v>3</v>
      </c>
      <c r="F311" s="188" t="s">
        <v>1433</v>
      </c>
      <c r="G311" s="13"/>
      <c r="H311" s="187" t="s">
        <v>3</v>
      </c>
      <c r="I311" s="189"/>
      <c r="J311" s="13"/>
      <c r="K311" s="13"/>
      <c r="L311" s="186"/>
      <c r="M311" s="190"/>
      <c r="N311" s="191"/>
      <c r="O311" s="191"/>
      <c r="P311" s="191"/>
      <c r="Q311" s="191"/>
      <c r="R311" s="191"/>
      <c r="S311" s="191"/>
      <c r="T311" s="19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87" t="s">
        <v>162</v>
      </c>
      <c r="AU311" s="187" t="s">
        <v>156</v>
      </c>
      <c r="AV311" s="13" t="s">
        <v>84</v>
      </c>
      <c r="AW311" s="13" t="s">
        <v>37</v>
      </c>
      <c r="AX311" s="13" t="s">
        <v>76</v>
      </c>
      <c r="AY311" s="187" t="s">
        <v>148</v>
      </c>
    </row>
    <row r="312" s="14" customFormat="1">
      <c r="A312" s="14"/>
      <c r="B312" s="193"/>
      <c r="C312" s="14"/>
      <c r="D312" s="179" t="s">
        <v>162</v>
      </c>
      <c r="E312" s="194" t="s">
        <v>3</v>
      </c>
      <c r="F312" s="195" t="s">
        <v>1443</v>
      </c>
      <c r="G312" s="14"/>
      <c r="H312" s="196">
        <v>18</v>
      </c>
      <c r="I312" s="197"/>
      <c r="J312" s="14"/>
      <c r="K312" s="14"/>
      <c r="L312" s="193"/>
      <c r="M312" s="198"/>
      <c r="N312" s="199"/>
      <c r="O312" s="199"/>
      <c r="P312" s="199"/>
      <c r="Q312" s="199"/>
      <c r="R312" s="199"/>
      <c r="S312" s="199"/>
      <c r="T312" s="20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194" t="s">
        <v>162</v>
      </c>
      <c r="AU312" s="194" t="s">
        <v>156</v>
      </c>
      <c r="AV312" s="14" t="s">
        <v>156</v>
      </c>
      <c r="AW312" s="14" t="s">
        <v>37</v>
      </c>
      <c r="AX312" s="14" t="s">
        <v>76</v>
      </c>
      <c r="AY312" s="194" t="s">
        <v>148</v>
      </c>
    </row>
    <row r="313" s="15" customFormat="1">
      <c r="A313" s="15"/>
      <c r="B313" s="201"/>
      <c r="C313" s="15"/>
      <c r="D313" s="179" t="s">
        <v>162</v>
      </c>
      <c r="E313" s="202" t="s">
        <v>3</v>
      </c>
      <c r="F313" s="203" t="s">
        <v>182</v>
      </c>
      <c r="G313" s="15"/>
      <c r="H313" s="204">
        <v>92</v>
      </c>
      <c r="I313" s="205"/>
      <c r="J313" s="15"/>
      <c r="K313" s="15"/>
      <c r="L313" s="201"/>
      <c r="M313" s="206"/>
      <c r="N313" s="207"/>
      <c r="O313" s="207"/>
      <c r="P313" s="207"/>
      <c r="Q313" s="207"/>
      <c r="R313" s="207"/>
      <c r="S313" s="207"/>
      <c r="T313" s="208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02" t="s">
        <v>162</v>
      </c>
      <c r="AU313" s="202" t="s">
        <v>156</v>
      </c>
      <c r="AV313" s="15" t="s">
        <v>155</v>
      </c>
      <c r="AW313" s="15" t="s">
        <v>37</v>
      </c>
      <c r="AX313" s="15" t="s">
        <v>84</v>
      </c>
      <c r="AY313" s="202" t="s">
        <v>148</v>
      </c>
    </row>
    <row r="314" s="2" customFormat="1" ht="21.75" customHeight="1">
      <c r="A314" s="39"/>
      <c r="B314" s="165"/>
      <c r="C314" s="166" t="s">
        <v>452</v>
      </c>
      <c r="D314" s="166" t="s">
        <v>150</v>
      </c>
      <c r="E314" s="167" t="s">
        <v>1444</v>
      </c>
      <c r="F314" s="168" t="s">
        <v>1445</v>
      </c>
      <c r="G314" s="169" t="s">
        <v>153</v>
      </c>
      <c r="H314" s="170">
        <v>462.75999999999999</v>
      </c>
      <c r="I314" s="171"/>
      <c r="J314" s="172">
        <f>ROUND(I314*H314,2)</f>
        <v>0</v>
      </c>
      <c r="K314" s="168" t="s">
        <v>154</v>
      </c>
      <c r="L314" s="40"/>
      <c r="M314" s="173" t="s">
        <v>3</v>
      </c>
      <c r="N314" s="174" t="s">
        <v>48</v>
      </c>
      <c r="O314" s="73"/>
      <c r="P314" s="175">
        <f>O314*H314</f>
        <v>0</v>
      </c>
      <c r="Q314" s="175">
        <v>0.00020000000000000001</v>
      </c>
      <c r="R314" s="175">
        <f>Q314*H314</f>
        <v>0.092552000000000009</v>
      </c>
      <c r="S314" s="175">
        <v>0</v>
      </c>
      <c r="T314" s="176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177" t="s">
        <v>282</v>
      </c>
      <c r="AT314" s="177" t="s">
        <v>150</v>
      </c>
      <c r="AU314" s="177" t="s">
        <v>156</v>
      </c>
      <c r="AY314" s="20" t="s">
        <v>148</v>
      </c>
      <c r="BE314" s="178">
        <f>IF(N314="základní",J314,0)</f>
        <v>0</v>
      </c>
      <c r="BF314" s="178">
        <f>IF(N314="snížená",J314,0)</f>
        <v>0</v>
      </c>
      <c r="BG314" s="178">
        <f>IF(N314="zákl. přenesená",J314,0)</f>
        <v>0</v>
      </c>
      <c r="BH314" s="178">
        <f>IF(N314="sníž. přenesená",J314,0)</f>
        <v>0</v>
      </c>
      <c r="BI314" s="178">
        <f>IF(N314="nulová",J314,0)</f>
        <v>0</v>
      </c>
      <c r="BJ314" s="20" t="s">
        <v>156</v>
      </c>
      <c r="BK314" s="178">
        <f>ROUND(I314*H314,2)</f>
        <v>0</v>
      </c>
      <c r="BL314" s="20" t="s">
        <v>282</v>
      </c>
      <c r="BM314" s="177" t="s">
        <v>1446</v>
      </c>
    </row>
    <row r="315" s="2" customFormat="1">
      <c r="A315" s="39"/>
      <c r="B315" s="40"/>
      <c r="C315" s="39"/>
      <c r="D315" s="179" t="s">
        <v>158</v>
      </c>
      <c r="E315" s="39"/>
      <c r="F315" s="180" t="s">
        <v>1447</v>
      </c>
      <c r="G315" s="39"/>
      <c r="H315" s="39"/>
      <c r="I315" s="181"/>
      <c r="J315" s="39"/>
      <c r="K315" s="39"/>
      <c r="L315" s="40"/>
      <c r="M315" s="182"/>
      <c r="N315" s="183"/>
      <c r="O315" s="73"/>
      <c r="P315" s="73"/>
      <c r="Q315" s="73"/>
      <c r="R315" s="73"/>
      <c r="S315" s="73"/>
      <c r="T315" s="74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20" t="s">
        <v>158</v>
      </c>
      <c r="AU315" s="20" t="s">
        <v>156</v>
      </c>
    </row>
    <row r="316" s="2" customFormat="1">
      <c r="A316" s="39"/>
      <c r="B316" s="40"/>
      <c r="C316" s="39"/>
      <c r="D316" s="184" t="s">
        <v>160</v>
      </c>
      <c r="E316" s="39"/>
      <c r="F316" s="185" t="s">
        <v>1448</v>
      </c>
      <c r="G316" s="39"/>
      <c r="H316" s="39"/>
      <c r="I316" s="181"/>
      <c r="J316" s="39"/>
      <c r="K316" s="39"/>
      <c r="L316" s="40"/>
      <c r="M316" s="182"/>
      <c r="N316" s="183"/>
      <c r="O316" s="73"/>
      <c r="P316" s="73"/>
      <c r="Q316" s="73"/>
      <c r="R316" s="73"/>
      <c r="S316" s="73"/>
      <c r="T316" s="74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20" t="s">
        <v>160</v>
      </c>
      <c r="AU316" s="20" t="s">
        <v>156</v>
      </c>
    </row>
    <row r="317" s="14" customFormat="1">
      <c r="A317" s="14"/>
      <c r="B317" s="193"/>
      <c r="C317" s="14"/>
      <c r="D317" s="179" t="s">
        <v>162</v>
      </c>
      <c r="E317" s="194" t="s">
        <v>3</v>
      </c>
      <c r="F317" s="195" t="s">
        <v>1449</v>
      </c>
      <c r="G317" s="14"/>
      <c r="H317" s="196">
        <v>220.28</v>
      </c>
      <c r="I317" s="197"/>
      <c r="J317" s="14"/>
      <c r="K317" s="14"/>
      <c r="L317" s="193"/>
      <c r="M317" s="198"/>
      <c r="N317" s="199"/>
      <c r="O317" s="199"/>
      <c r="P317" s="199"/>
      <c r="Q317" s="199"/>
      <c r="R317" s="199"/>
      <c r="S317" s="199"/>
      <c r="T317" s="20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194" t="s">
        <v>162</v>
      </c>
      <c r="AU317" s="194" t="s">
        <v>156</v>
      </c>
      <c r="AV317" s="14" t="s">
        <v>156</v>
      </c>
      <c r="AW317" s="14" t="s">
        <v>37</v>
      </c>
      <c r="AX317" s="14" t="s">
        <v>76</v>
      </c>
      <c r="AY317" s="194" t="s">
        <v>148</v>
      </c>
    </row>
    <row r="318" s="14" customFormat="1">
      <c r="A318" s="14"/>
      <c r="B318" s="193"/>
      <c r="C318" s="14"/>
      <c r="D318" s="179" t="s">
        <v>162</v>
      </c>
      <c r="E318" s="194" t="s">
        <v>3</v>
      </c>
      <c r="F318" s="195" t="s">
        <v>1450</v>
      </c>
      <c r="G318" s="14"/>
      <c r="H318" s="196">
        <v>149.28</v>
      </c>
      <c r="I318" s="197"/>
      <c r="J318" s="14"/>
      <c r="K318" s="14"/>
      <c r="L318" s="193"/>
      <c r="M318" s="198"/>
      <c r="N318" s="199"/>
      <c r="O318" s="199"/>
      <c r="P318" s="199"/>
      <c r="Q318" s="199"/>
      <c r="R318" s="199"/>
      <c r="S318" s="199"/>
      <c r="T318" s="20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194" t="s">
        <v>162</v>
      </c>
      <c r="AU318" s="194" t="s">
        <v>156</v>
      </c>
      <c r="AV318" s="14" t="s">
        <v>156</v>
      </c>
      <c r="AW318" s="14" t="s">
        <v>37</v>
      </c>
      <c r="AX318" s="14" t="s">
        <v>76</v>
      </c>
      <c r="AY318" s="194" t="s">
        <v>148</v>
      </c>
    </row>
    <row r="319" s="14" customFormat="1">
      <c r="A319" s="14"/>
      <c r="B319" s="193"/>
      <c r="C319" s="14"/>
      <c r="D319" s="179" t="s">
        <v>162</v>
      </c>
      <c r="E319" s="194" t="s">
        <v>3</v>
      </c>
      <c r="F319" s="195" t="s">
        <v>1451</v>
      </c>
      <c r="G319" s="14"/>
      <c r="H319" s="196">
        <v>93.200000000000003</v>
      </c>
      <c r="I319" s="197"/>
      <c r="J319" s="14"/>
      <c r="K319" s="14"/>
      <c r="L319" s="193"/>
      <c r="M319" s="198"/>
      <c r="N319" s="199"/>
      <c r="O319" s="199"/>
      <c r="P319" s="199"/>
      <c r="Q319" s="199"/>
      <c r="R319" s="199"/>
      <c r="S319" s="199"/>
      <c r="T319" s="20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194" t="s">
        <v>162</v>
      </c>
      <c r="AU319" s="194" t="s">
        <v>156</v>
      </c>
      <c r="AV319" s="14" t="s">
        <v>156</v>
      </c>
      <c r="AW319" s="14" t="s">
        <v>37</v>
      </c>
      <c r="AX319" s="14" t="s">
        <v>76</v>
      </c>
      <c r="AY319" s="194" t="s">
        <v>148</v>
      </c>
    </row>
    <row r="320" s="15" customFormat="1">
      <c r="A320" s="15"/>
      <c r="B320" s="201"/>
      <c r="C320" s="15"/>
      <c r="D320" s="179" t="s">
        <v>162</v>
      </c>
      <c r="E320" s="202" t="s">
        <v>3</v>
      </c>
      <c r="F320" s="203" t="s">
        <v>182</v>
      </c>
      <c r="G320" s="15"/>
      <c r="H320" s="204">
        <v>462.75999999999999</v>
      </c>
      <c r="I320" s="205"/>
      <c r="J320" s="15"/>
      <c r="K320" s="15"/>
      <c r="L320" s="201"/>
      <c r="M320" s="206"/>
      <c r="N320" s="207"/>
      <c r="O320" s="207"/>
      <c r="P320" s="207"/>
      <c r="Q320" s="207"/>
      <c r="R320" s="207"/>
      <c r="S320" s="207"/>
      <c r="T320" s="208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02" t="s">
        <v>162</v>
      </c>
      <c r="AU320" s="202" t="s">
        <v>156</v>
      </c>
      <c r="AV320" s="15" t="s">
        <v>155</v>
      </c>
      <c r="AW320" s="15" t="s">
        <v>37</v>
      </c>
      <c r="AX320" s="15" t="s">
        <v>84</v>
      </c>
      <c r="AY320" s="202" t="s">
        <v>148</v>
      </c>
    </row>
    <row r="321" s="2" customFormat="1" ht="37.8" customHeight="1">
      <c r="A321" s="39"/>
      <c r="B321" s="165"/>
      <c r="C321" s="166" t="s">
        <v>460</v>
      </c>
      <c r="D321" s="166" t="s">
        <v>150</v>
      </c>
      <c r="E321" s="167" t="s">
        <v>1452</v>
      </c>
      <c r="F321" s="168" t="s">
        <v>1453</v>
      </c>
      <c r="G321" s="169" t="s">
        <v>153</v>
      </c>
      <c r="H321" s="170">
        <v>10.44</v>
      </c>
      <c r="I321" s="171"/>
      <c r="J321" s="172">
        <f>ROUND(I321*H321,2)</f>
        <v>0</v>
      </c>
      <c r="K321" s="168" t="s">
        <v>154</v>
      </c>
      <c r="L321" s="40"/>
      <c r="M321" s="173" t="s">
        <v>3</v>
      </c>
      <c r="N321" s="174" t="s">
        <v>48</v>
      </c>
      <c r="O321" s="73"/>
      <c r="P321" s="175">
        <f>O321*H321</f>
        <v>0</v>
      </c>
      <c r="Q321" s="175">
        <v>0.02963</v>
      </c>
      <c r="R321" s="175">
        <f>Q321*H321</f>
        <v>0.30933719999999998</v>
      </c>
      <c r="S321" s="175">
        <v>0</v>
      </c>
      <c r="T321" s="176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177" t="s">
        <v>282</v>
      </c>
      <c r="AT321" s="177" t="s">
        <v>150</v>
      </c>
      <c r="AU321" s="177" t="s">
        <v>156</v>
      </c>
      <c r="AY321" s="20" t="s">
        <v>148</v>
      </c>
      <c r="BE321" s="178">
        <f>IF(N321="základní",J321,0)</f>
        <v>0</v>
      </c>
      <c r="BF321" s="178">
        <f>IF(N321="snížená",J321,0)</f>
        <v>0</v>
      </c>
      <c r="BG321" s="178">
        <f>IF(N321="zákl. přenesená",J321,0)</f>
        <v>0</v>
      </c>
      <c r="BH321" s="178">
        <f>IF(N321="sníž. přenesená",J321,0)</f>
        <v>0</v>
      </c>
      <c r="BI321" s="178">
        <f>IF(N321="nulová",J321,0)</f>
        <v>0</v>
      </c>
      <c r="BJ321" s="20" t="s">
        <v>156</v>
      </c>
      <c r="BK321" s="178">
        <f>ROUND(I321*H321,2)</f>
        <v>0</v>
      </c>
      <c r="BL321" s="20" t="s">
        <v>282</v>
      </c>
      <c r="BM321" s="177" t="s">
        <v>1454</v>
      </c>
    </row>
    <row r="322" s="2" customFormat="1">
      <c r="A322" s="39"/>
      <c r="B322" s="40"/>
      <c r="C322" s="39"/>
      <c r="D322" s="179" t="s">
        <v>158</v>
      </c>
      <c r="E322" s="39"/>
      <c r="F322" s="180" t="s">
        <v>1455</v>
      </c>
      <c r="G322" s="39"/>
      <c r="H322" s="39"/>
      <c r="I322" s="181"/>
      <c r="J322" s="39"/>
      <c r="K322" s="39"/>
      <c r="L322" s="40"/>
      <c r="M322" s="182"/>
      <c r="N322" s="183"/>
      <c r="O322" s="73"/>
      <c r="P322" s="73"/>
      <c r="Q322" s="73"/>
      <c r="R322" s="73"/>
      <c r="S322" s="73"/>
      <c r="T322" s="74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20" t="s">
        <v>158</v>
      </c>
      <c r="AU322" s="20" t="s">
        <v>156</v>
      </c>
    </row>
    <row r="323" s="2" customFormat="1">
      <c r="A323" s="39"/>
      <c r="B323" s="40"/>
      <c r="C323" s="39"/>
      <c r="D323" s="184" t="s">
        <v>160</v>
      </c>
      <c r="E323" s="39"/>
      <c r="F323" s="185" t="s">
        <v>1456</v>
      </c>
      <c r="G323" s="39"/>
      <c r="H323" s="39"/>
      <c r="I323" s="181"/>
      <c r="J323" s="39"/>
      <c r="K323" s="39"/>
      <c r="L323" s="40"/>
      <c r="M323" s="182"/>
      <c r="N323" s="183"/>
      <c r="O323" s="73"/>
      <c r="P323" s="73"/>
      <c r="Q323" s="73"/>
      <c r="R323" s="73"/>
      <c r="S323" s="73"/>
      <c r="T323" s="74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20" t="s">
        <v>160</v>
      </c>
      <c r="AU323" s="20" t="s">
        <v>156</v>
      </c>
    </row>
    <row r="324" s="13" customFormat="1">
      <c r="A324" s="13"/>
      <c r="B324" s="186"/>
      <c r="C324" s="13"/>
      <c r="D324" s="179" t="s">
        <v>162</v>
      </c>
      <c r="E324" s="187" t="s">
        <v>3</v>
      </c>
      <c r="F324" s="188" t="s">
        <v>1457</v>
      </c>
      <c r="G324" s="13"/>
      <c r="H324" s="187" t="s">
        <v>3</v>
      </c>
      <c r="I324" s="189"/>
      <c r="J324" s="13"/>
      <c r="K324" s="13"/>
      <c r="L324" s="186"/>
      <c r="M324" s="190"/>
      <c r="N324" s="191"/>
      <c r="O324" s="191"/>
      <c r="P324" s="191"/>
      <c r="Q324" s="191"/>
      <c r="R324" s="191"/>
      <c r="S324" s="191"/>
      <c r="T324" s="19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87" t="s">
        <v>162</v>
      </c>
      <c r="AU324" s="187" t="s">
        <v>156</v>
      </c>
      <c r="AV324" s="13" t="s">
        <v>84</v>
      </c>
      <c r="AW324" s="13" t="s">
        <v>37</v>
      </c>
      <c r="AX324" s="13" t="s">
        <v>76</v>
      </c>
      <c r="AY324" s="187" t="s">
        <v>148</v>
      </c>
    </row>
    <row r="325" s="14" customFormat="1">
      <c r="A325" s="14"/>
      <c r="B325" s="193"/>
      <c r="C325" s="14"/>
      <c r="D325" s="179" t="s">
        <v>162</v>
      </c>
      <c r="E325" s="194" t="s">
        <v>3</v>
      </c>
      <c r="F325" s="195" t="s">
        <v>1458</v>
      </c>
      <c r="G325" s="14"/>
      <c r="H325" s="196">
        <v>10.44</v>
      </c>
      <c r="I325" s="197"/>
      <c r="J325" s="14"/>
      <c r="K325" s="14"/>
      <c r="L325" s="193"/>
      <c r="M325" s="198"/>
      <c r="N325" s="199"/>
      <c r="O325" s="199"/>
      <c r="P325" s="199"/>
      <c r="Q325" s="199"/>
      <c r="R325" s="199"/>
      <c r="S325" s="199"/>
      <c r="T325" s="20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194" t="s">
        <v>162</v>
      </c>
      <c r="AU325" s="194" t="s">
        <v>156</v>
      </c>
      <c r="AV325" s="14" t="s">
        <v>156</v>
      </c>
      <c r="AW325" s="14" t="s">
        <v>37</v>
      </c>
      <c r="AX325" s="14" t="s">
        <v>84</v>
      </c>
      <c r="AY325" s="194" t="s">
        <v>148</v>
      </c>
    </row>
    <row r="326" s="2" customFormat="1" ht="24.15" customHeight="1">
      <c r="A326" s="39"/>
      <c r="B326" s="165"/>
      <c r="C326" s="166" t="s">
        <v>466</v>
      </c>
      <c r="D326" s="166" t="s">
        <v>150</v>
      </c>
      <c r="E326" s="167" t="s">
        <v>1459</v>
      </c>
      <c r="F326" s="168" t="s">
        <v>1460</v>
      </c>
      <c r="G326" s="169" t="s">
        <v>153</v>
      </c>
      <c r="H326" s="170">
        <v>272</v>
      </c>
      <c r="I326" s="171"/>
      <c r="J326" s="172">
        <f>ROUND(I326*H326,2)</f>
        <v>0</v>
      </c>
      <c r="K326" s="168" t="s">
        <v>154</v>
      </c>
      <c r="L326" s="40"/>
      <c r="M326" s="173" t="s">
        <v>3</v>
      </c>
      <c r="N326" s="174" t="s">
        <v>48</v>
      </c>
      <c r="O326" s="73"/>
      <c r="P326" s="175">
        <f>O326*H326</f>
        <v>0</v>
      </c>
      <c r="Q326" s="175">
        <v>0.012200000000000001</v>
      </c>
      <c r="R326" s="175">
        <f>Q326*H326</f>
        <v>3.3184</v>
      </c>
      <c r="S326" s="175">
        <v>0</v>
      </c>
      <c r="T326" s="176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177" t="s">
        <v>282</v>
      </c>
      <c r="AT326" s="177" t="s">
        <v>150</v>
      </c>
      <c r="AU326" s="177" t="s">
        <v>156</v>
      </c>
      <c r="AY326" s="20" t="s">
        <v>148</v>
      </c>
      <c r="BE326" s="178">
        <f>IF(N326="základní",J326,0)</f>
        <v>0</v>
      </c>
      <c r="BF326" s="178">
        <f>IF(N326="snížená",J326,0)</f>
        <v>0</v>
      </c>
      <c r="BG326" s="178">
        <f>IF(N326="zákl. přenesená",J326,0)</f>
        <v>0</v>
      </c>
      <c r="BH326" s="178">
        <f>IF(N326="sníž. přenesená",J326,0)</f>
        <v>0</v>
      </c>
      <c r="BI326" s="178">
        <f>IF(N326="nulová",J326,0)</f>
        <v>0</v>
      </c>
      <c r="BJ326" s="20" t="s">
        <v>156</v>
      </c>
      <c r="BK326" s="178">
        <f>ROUND(I326*H326,2)</f>
        <v>0</v>
      </c>
      <c r="BL326" s="20" t="s">
        <v>282</v>
      </c>
      <c r="BM326" s="177" t="s">
        <v>1461</v>
      </c>
    </row>
    <row r="327" s="2" customFormat="1">
      <c r="A327" s="39"/>
      <c r="B327" s="40"/>
      <c r="C327" s="39"/>
      <c r="D327" s="179" t="s">
        <v>158</v>
      </c>
      <c r="E327" s="39"/>
      <c r="F327" s="180" t="s">
        <v>1462</v>
      </c>
      <c r="G327" s="39"/>
      <c r="H327" s="39"/>
      <c r="I327" s="181"/>
      <c r="J327" s="39"/>
      <c r="K327" s="39"/>
      <c r="L327" s="40"/>
      <c r="M327" s="182"/>
      <c r="N327" s="183"/>
      <c r="O327" s="73"/>
      <c r="P327" s="73"/>
      <c r="Q327" s="73"/>
      <c r="R327" s="73"/>
      <c r="S327" s="73"/>
      <c r="T327" s="74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20" t="s">
        <v>158</v>
      </c>
      <c r="AU327" s="20" t="s">
        <v>156</v>
      </c>
    </row>
    <row r="328" s="2" customFormat="1">
      <c r="A328" s="39"/>
      <c r="B328" s="40"/>
      <c r="C328" s="39"/>
      <c r="D328" s="184" t="s">
        <v>160</v>
      </c>
      <c r="E328" s="39"/>
      <c r="F328" s="185" t="s">
        <v>1463</v>
      </c>
      <c r="G328" s="39"/>
      <c r="H328" s="39"/>
      <c r="I328" s="181"/>
      <c r="J328" s="39"/>
      <c r="K328" s="39"/>
      <c r="L328" s="40"/>
      <c r="M328" s="182"/>
      <c r="N328" s="183"/>
      <c r="O328" s="73"/>
      <c r="P328" s="73"/>
      <c r="Q328" s="73"/>
      <c r="R328" s="73"/>
      <c r="S328" s="73"/>
      <c r="T328" s="74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20" t="s">
        <v>160</v>
      </c>
      <c r="AU328" s="20" t="s">
        <v>156</v>
      </c>
    </row>
    <row r="329" s="13" customFormat="1">
      <c r="A329" s="13"/>
      <c r="B329" s="186"/>
      <c r="C329" s="13"/>
      <c r="D329" s="179" t="s">
        <v>162</v>
      </c>
      <c r="E329" s="187" t="s">
        <v>3</v>
      </c>
      <c r="F329" s="188" t="s">
        <v>178</v>
      </c>
      <c r="G329" s="13"/>
      <c r="H329" s="187" t="s">
        <v>3</v>
      </c>
      <c r="I329" s="189"/>
      <c r="J329" s="13"/>
      <c r="K329" s="13"/>
      <c r="L329" s="186"/>
      <c r="M329" s="190"/>
      <c r="N329" s="191"/>
      <c r="O329" s="191"/>
      <c r="P329" s="191"/>
      <c r="Q329" s="191"/>
      <c r="R329" s="191"/>
      <c r="S329" s="191"/>
      <c r="T329" s="19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87" t="s">
        <v>162</v>
      </c>
      <c r="AU329" s="187" t="s">
        <v>156</v>
      </c>
      <c r="AV329" s="13" t="s">
        <v>84</v>
      </c>
      <c r="AW329" s="13" t="s">
        <v>37</v>
      </c>
      <c r="AX329" s="13" t="s">
        <v>76</v>
      </c>
      <c r="AY329" s="187" t="s">
        <v>148</v>
      </c>
    </row>
    <row r="330" s="14" customFormat="1">
      <c r="A330" s="14"/>
      <c r="B330" s="193"/>
      <c r="C330" s="14"/>
      <c r="D330" s="179" t="s">
        <v>162</v>
      </c>
      <c r="E330" s="194" t="s">
        <v>3</v>
      </c>
      <c r="F330" s="195" t="s">
        <v>1343</v>
      </c>
      <c r="G330" s="14"/>
      <c r="H330" s="196">
        <v>76</v>
      </c>
      <c r="I330" s="197"/>
      <c r="J330" s="14"/>
      <c r="K330" s="14"/>
      <c r="L330" s="193"/>
      <c r="M330" s="198"/>
      <c r="N330" s="199"/>
      <c r="O330" s="199"/>
      <c r="P330" s="199"/>
      <c r="Q330" s="199"/>
      <c r="R330" s="199"/>
      <c r="S330" s="199"/>
      <c r="T330" s="20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194" t="s">
        <v>162</v>
      </c>
      <c r="AU330" s="194" t="s">
        <v>156</v>
      </c>
      <c r="AV330" s="14" t="s">
        <v>156</v>
      </c>
      <c r="AW330" s="14" t="s">
        <v>37</v>
      </c>
      <c r="AX330" s="14" t="s">
        <v>76</v>
      </c>
      <c r="AY330" s="194" t="s">
        <v>148</v>
      </c>
    </row>
    <row r="331" s="14" customFormat="1">
      <c r="A331" s="14"/>
      <c r="B331" s="193"/>
      <c r="C331" s="14"/>
      <c r="D331" s="179" t="s">
        <v>162</v>
      </c>
      <c r="E331" s="194" t="s">
        <v>3</v>
      </c>
      <c r="F331" s="195" t="s">
        <v>1344</v>
      </c>
      <c r="G331" s="14"/>
      <c r="H331" s="196">
        <v>60</v>
      </c>
      <c r="I331" s="197"/>
      <c r="J331" s="14"/>
      <c r="K331" s="14"/>
      <c r="L331" s="193"/>
      <c r="M331" s="198"/>
      <c r="N331" s="199"/>
      <c r="O331" s="199"/>
      <c r="P331" s="199"/>
      <c r="Q331" s="199"/>
      <c r="R331" s="199"/>
      <c r="S331" s="199"/>
      <c r="T331" s="20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194" t="s">
        <v>162</v>
      </c>
      <c r="AU331" s="194" t="s">
        <v>156</v>
      </c>
      <c r="AV331" s="14" t="s">
        <v>156</v>
      </c>
      <c r="AW331" s="14" t="s">
        <v>37</v>
      </c>
      <c r="AX331" s="14" t="s">
        <v>76</v>
      </c>
      <c r="AY331" s="194" t="s">
        <v>148</v>
      </c>
    </row>
    <row r="332" s="13" customFormat="1">
      <c r="A332" s="13"/>
      <c r="B332" s="186"/>
      <c r="C332" s="13"/>
      <c r="D332" s="179" t="s">
        <v>162</v>
      </c>
      <c r="E332" s="187" t="s">
        <v>3</v>
      </c>
      <c r="F332" s="188" t="s">
        <v>181</v>
      </c>
      <c r="G332" s="13"/>
      <c r="H332" s="187" t="s">
        <v>3</v>
      </c>
      <c r="I332" s="189"/>
      <c r="J332" s="13"/>
      <c r="K332" s="13"/>
      <c r="L332" s="186"/>
      <c r="M332" s="190"/>
      <c r="N332" s="191"/>
      <c r="O332" s="191"/>
      <c r="P332" s="191"/>
      <c r="Q332" s="191"/>
      <c r="R332" s="191"/>
      <c r="S332" s="191"/>
      <c r="T332" s="19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87" t="s">
        <v>162</v>
      </c>
      <c r="AU332" s="187" t="s">
        <v>156</v>
      </c>
      <c r="AV332" s="13" t="s">
        <v>84</v>
      </c>
      <c r="AW332" s="13" t="s">
        <v>37</v>
      </c>
      <c r="AX332" s="13" t="s">
        <v>76</v>
      </c>
      <c r="AY332" s="187" t="s">
        <v>148</v>
      </c>
    </row>
    <row r="333" s="14" customFormat="1">
      <c r="A333" s="14"/>
      <c r="B333" s="193"/>
      <c r="C333" s="14"/>
      <c r="D333" s="179" t="s">
        <v>162</v>
      </c>
      <c r="E333" s="194" t="s">
        <v>3</v>
      </c>
      <c r="F333" s="195" t="s">
        <v>1343</v>
      </c>
      <c r="G333" s="14"/>
      <c r="H333" s="196">
        <v>76</v>
      </c>
      <c r="I333" s="197"/>
      <c r="J333" s="14"/>
      <c r="K333" s="14"/>
      <c r="L333" s="193"/>
      <c r="M333" s="198"/>
      <c r="N333" s="199"/>
      <c r="O333" s="199"/>
      <c r="P333" s="199"/>
      <c r="Q333" s="199"/>
      <c r="R333" s="199"/>
      <c r="S333" s="199"/>
      <c r="T333" s="20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194" t="s">
        <v>162</v>
      </c>
      <c r="AU333" s="194" t="s">
        <v>156</v>
      </c>
      <c r="AV333" s="14" t="s">
        <v>156</v>
      </c>
      <c r="AW333" s="14" t="s">
        <v>37</v>
      </c>
      <c r="AX333" s="14" t="s">
        <v>76</v>
      </c>
      <c r="AY333" s="194" t="s">
        <v>148</v>
      </c>
    </row>
    <row r="334" s="14" customFormat="1">
      <c r="A334" s="14"/>
      <c r="B334" s="193"/>
      <c r="C334" s="14"/>
      <c r="D334" s="179" t="s">
        <v>162</v>
      </c>
      <c r="E334" s="194" t="s">
        <v>3</v>
      </c>
      <c r="F334" s="195" t="s">
        <v>1344</v>
      </c>
      <c r="G334" s="14"/>
      <c r="H334" s="196">
        <v>60</v>
      </c>
      <c r="I334" s="197"/>
      <c r="J334" s="14"/>
      <c r="K334" s="14"/>
      <c r="L334" s="193"/>
      <c r="M334" s="198"/>
      <c r="N334" s="199"/>
      <c r="O334" s="199"/>
      <c r="P334" s="199"/>
      <c r="Q334" s="199"/>
      <c r="R334" s="199"/>
      <c r="S334" s="199"/>
      <c r="T334" s="20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194" t="s">
        <v>162</v>
      </c>
      <c r="AU334" s="194" t="s">
        <v>156</v>
      </c>
      <c r="AV334" s="14" t="s">
        <v>156</v>
      </c>
      <c r="AW334" s="14" t="s">
        <v>37</v>
      </c>
      <c r="AX334" s="14" t="s">
        <v>76</v>
      </c>
      <c r="AY334" s="194" t="s">
        <v>148</v>
      </c>
    </row>
    <row r="335" s="15" customFormat="1">
      <c r="A335" s="15"/>
      <c r="B335" s="201"/>
      <c r="C335" s="15"/>
      <c r="D335" s="179" t="s">
        <v>162</v>
      </c>
      <c r="E335" s="202" t="s">
        <v>3</v>
      </c>
      <c r="F335" s="203" t="s">
        <v>182</v>
      </c>
      <c r="G335" s="15"/>
      <c r="H335" s="204">
        <v>272</v>
      </c>
      <c r="I335" s="205"/>
      <c r="J335" s="15"/>
      <c r="K335" s="15"/>
      <c r="L335" s="201"/>
      <c r="M335" s="206"/>
      <c r="N335" s="207"/>
      <c r="O335" s="207"/>
      <c r="P335" s="207"/>
      <c r="Q335" s="207"/>
      <c r="R335" s="207"/>
      <c r="S335" s="207"/>
      <c r="T335" s="208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02" t="s">
        <v>162</v>
      </c>
      <c r="AU335" s="202" t="s">
        <v>156</v>
      </c>
      <c r="AV335" s="15" t="s">
        <v>155</v>
      </c>
      <c r="AW335" s="15" t="s">
        <v>37</v>
      </c>
      <c r="AX335" s="15" t="s">
        <v>84</v>
      </c>
      <c r="AY335" s="202" t="s">
        <v>148</v>
      </c>
    </row>
    <row r="336" s="2" customFormat="1" ht="24.15" customHeight="1">
      <c r="A336" s="39"/>
      <c r="B336" s="165"/>
      <c r="C336" s="166" t="s">
        <v>472</v>
      </c>
      <c r="D336" s="166" t="s">
        <v>150</v>
      </c>
      <c r="E336" s="167" t="s">
        <v>1464</v>
      </c>
      <c r="F336" s="168" t="s">
        <v>1465</v>
      </c>
      <c r="G336" s="169" t="s">
        <v>153</v>
      </c>
      <c r="H336" s="170">
        <v>32</v>
      </c>
      <c r="I336" s="171"/>
      <c r="J336" s="172">
        <f>ROUND(I336*H336,2)</f>
        <v>0</v>
      </c>
      <c r="K336" s="168" t="s">
        <v>154</v>
      </c>
      <c r="L336" s="40"/>
      <c r="M336" s="173" t="s">
        <v>3</v>
      </c>
      <c r="N336" s="174" t="s">
        <v>48</v>
      </c>
      <c r="O336" s="73"/>
      <c r="P336" s="175">
        <f>O336*H336</f>
        <v>0</v>
      </c>
      <c r="Q336" s="175">
        <v>0.012590000000000001</v>
      </c>
      <c r="R336" s="175">
        <f>Q336*H336</f>
        <v>0.40288000000000002</v>
      </c>
      <c r="S336" s="175">
        <v>0</v>
      </c>
      <c r="T336" s="176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177" t="s">
        <v>282</v>
      </c>
      <c r="AT336" s="177" t="s">
        <v>150</v>
      </c>
      <c r="AU336" s="177" t="s">
        <v>156</v>
      </c>
      <c r="AY336" s="20" t="s">
        <v>148</v>
      </c>
      <c r="BE336" s="178">
        <f>IF(N336="základní",J336,0)</f>
        <v>0</v>
      </c>
      <c r="BF336" s="178">
        <f>IF(N336="snížená",J336,0)</f>
        <v>0</v>
      </c>
      <c r="BG336" s="178">
        <f>IF(N336="zákl. přenesená",J336,0)</f>
        <v>0</v>
      </c>
      <c r="BH336" s="178">
        <f>IF(N336="sníž. přenesená",J336,0)</f>
        <v>0</v>
      </c>
      <c r="BI336" s="178">
        <f>IF(N336="nulová",J336,0)</f>
        <v>0</v>
      </c>
      <c r="BJ336" s="20" t="s">
        <v>156</v>
      </c>
      <c r="BK336" s="178">
        <f>ROUND(I336*H336,2)</f>
        <v>0</v>
      </c>
      <c r="BL336" s="20" t="s">
        <v>282</v>
      </c>
      <c r="BM336" s="177" t="s">
        <v>1466</v>
      </c>
    </row>
    <row r="337" s="2" customFormat="1">
      <c r="A337" s="39"/>
      <c r="B337" s="40"/>
      <c r="C337" s="39"/>
      <c r="D337" s="179" t="s">
        <v>158</v>
      </c>
      <c r="E337" s="39"/>
      <c r="F337" s="180" t="s">
        <v>1467</v>
      </c>
      <c r="G337" s="39"/>
      <c r="H337" s="39"/>
      <c r="I337" s="181"/>
      <c r="J337" s="39"/>
      <c r="K337" s="39"/>
      <c r="L337" s="40"/>
      <c r="M337" s="182"/>
      <c r="N337" s="183"/>
      <c r="O337" s="73"/>
      <c r="P337" s="73"/>
      <c r="Q337" s="73"/>
      <c r="R337" s="73"/>
      <c r="S337" s="73"/>
      <c r="T337" s="74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20" t="s">
        <v>158</v>
      </c>
      <c r="AU337" s="20" t="s">
        <v>156</v>
      </c>
    </row>
    <row r="338" s="2" customFormat="1">
      <c r="A338" s="39"/>
      <c r="B338" s="40"/>
      <c r="C338" s="39"/>
      <c r="D338" s="184" t="s">
        <v>160</v>
      </c>
      <c r="E338" s="39"/>
      <c r="F338" s="185" t="s">
        <v>1468</v>
      </c>
      <c r="G338" s="39"/>
      <c r="H338" s="39"/>
      <c r="I338" s="181"/>
      <c r="J338" s="39"/>
      <c r="K338" s="39"/>
      <c r="L338" s="40"/>
      <c r="M338" s="182"/>
      <c r="N338" s="183"/>
      <c r="O338" s="73"/>
      <c r="P338" s="73"/>
      <c r="Q338" s="73"/>
      <c r="R338" s="73"/>
      <c r="S338" s="73"/>
      <c r="T338" s="74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20" t="s">
        <v>160</v>
      </c>
      <c r="AU338" s="20" t="s">
        <v>156</v>
      </c>
    </row>
    <row r="339" s="13" customFormat="1">
      <c r="A339" s="13"/>
      <c r="B339" s="186"/>
      <c r="C339" s="13"/>
      <c r="D339" s="179" t="s">
        <v>162</v>
      </c>
      <c r="E339" s="187" t="s">
        <v>3</v>
      </c>
      <c r="F339" s="188" t="s">
        <v>197</v>
      </c>
      <c r="G339" s="13"/>
      <c r="H339" s="187" t="s">
        <v>3</v>
      </c>
      <c r="I339" s="189"/>
      <c r="J339" s="13"/>
      <c r="K339" s="13"/>
      <c r="L339" s="186"/>
      <c r="M339" s="190"/>
      <c r="N339" s="191"/>
      <c r="O339" s="191"/>
      <c r="P339" s="191"/>
      <c r="Q339" s="191"/>
      <c r="R339" s="191"/>
      <c r="S339" s="191"/>
      <c r="T339" s="19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87" t="s">
        <v>162</v>
      </c>
      <c r="AU339" s="187" t="s">
        <v>156</v>
      </c>
      <c r="AV339" s="13" t="s">
        <v>84</v>
      </c>
      <c r="AW339" s="13" t="s">
        <v>37</v>
      </c>
      <c r="AX339" s="13" t="s">
        <v>76</v>
      </c>
      <c r="AY339" s="187" t="s">
        <v>148</v>
      </c>
    </row>
    <row r="340" s="14" customFormat="1">
      <c r="A340" s="14"/>
      <c r="B340" s="193"/>
      <c r="C340" s="14"/>
      <c r="D340" s="179" t="s">
        <v>162</v>
      </c>
      <c r="E340" s="194" t="s">
        <v>3</v>
      </c>
      <c r="F340" s="195" t="s">
        <v>1350</v>
      </c>
      <c r="G340" s="14"/>
      <c r="H340" s="196">
        <v>32</v>
      </c>
      <c r="I340" s="197"/>
      <c r="J340" s="14"/>
      <c r="K340" s="14"/>
      <c r="L340" s="193"/>
      <c r="M340" s="198"/>
      <c r="N340" s="199"/>
      <c r="O340" s="199"/>
      <c r="P340" s="199"/>
      <c r="Q340" s="199"/>
      <c r="R340" s="199"/>
      <c r="S340" s="199"/>
      <c r="T340" s="20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194" t="s">
        <v>162</v>
      </c>
      <c r="AU340" s="194" t="s">
        <v>156</v>
      </c>
      <c r="AV340" s="14" t="s">
        <v>156</v>
      </c>
      <c r="AW340" s="14" t="s">
        <v>37</v>
      </c>
      <c r="AX340" s="14" t="s">
        <v>84</v>
      </c>
      <c r="AY340" s="194" t="s">
        <v>148</v>
      </c>
    </row>
    <row r="341" s="2" customFormat="1" ht="21.75" customHeight="1">
      <c r="A341" s="39"/>
      <c r="B341" s="165"/>
      <c r="C341" s="166" t="s">
        <v>478</v>
      </c>
      <c r="D341" s="166" t="s">
        <v>150</v>
      </c>
      <c r="E341" s="167" t="s">
        <v>1469</v>
      </c>
      <c r="F341" s="168" t="s">
        <v>1470</v>
      </c>
      <c r="G341" s="169" t="s">
        <v>276</v>
      </c>
      <c r="H341" s="170">
        <v>11.6</v>
      </c>
      <c r="I341" s="171"/>
      <c r="J341" s="172">
        <f>ROUND(I341*H341,2)</f>
        <v>0</v>
      </c>
      <c r="K341" s="168" t="s">
        <v>154</v>
      </c>
      <c r="L341" s="40"/>
      <c r="M341" s="173" t="s">
        <v>3</v>
      </c>
      <c r="N341" s="174" t="s">
        <v>48</v>
      </c>
      <c r="O341" s="73"/>
      <c r="P341" s="175">
        <f>O341*H341</f>
        <v>0</v>
      </c>
      <c r="Q341" s="175">
        <v>0.0050299999999999997</v>
      </c>
      <c r="R341" s="175">
        <f>Q341*H341</f>
        <v>0.058347999999999997</v>
      </c>
      <c r="S341" s="175">
        <v>0</v>
      </c>
      <c r="T341" s="176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177" t="s">
        <v>282</v>
      </c>
      <c r="AT341" s="177" t="s">
        <v>150</v>
      </c>
      <c r="AU341" s="177" t="s">
        <v>156</v>
      </c>
      <c r="AY341" s="20" t="s">
        <v>148</v>
      </c>
      <c r="BE341" s="178">
        <f>IF(N341="základní",J341,0)</f>
        <v>0</v>
      </c>
      <c r="BF341" s="178">
        <f>IF(N341="snížená",J341,0)</f>
        <v>0</v>
      </c>
      <c r="BG341" s="178">
        <f>IF(N341="zákl. přenesená",J341,0)</f>
        <v>0</v>
      </c>
      <c r="BH341" s="178">
        <f>IF(N341="sníž. přenesená",J341,0)</f>
        <v>0</v>
      </c>
      <c r="BI341" s="178">
        <f>IF(N341="nulová",J341,0)</f>
        <v>0</v>
      </c>
      <c r="BJ341" s="20" t="s">
        <v>156</v>
      </c>
      <c r="BK341" s="178">
        <f>ROUND(I341*H341,2)</f>
        <v>0</v>
      </c>
      <c r="BL341" s="20" t="s">
        <v>282</v>
      </c>
      <c r="BM341" s="177" t="s">
        <v>1471</v>
      </c>
    </row>
    <row r="342" s="2" customFormat="1">
      <c r="A342" s="39"/>
      <c r="B342" s="40"/>
      <c r="C342" s="39"/>
      <c r="D342" s="179" t="s">
        <v>158</v>
      </c>
      <c r="E342" s="39"/>
      <c r="F342" s="180" t="s">
        <v>1472</v>
      </c>
      <c r="G342" s="39"/>
      <c r="H342" s="39"/>
      <c r="I342" s="181"/>
      <c r="J342" s="39"/>
      <c r="K342" s="39"/>
      <c r="L342" s="40"/>
      <c r="M342" s="182"/>
      <c r="N342" s="183"/>
      <c r="O342" s="73"/>
      <c r="P342" s="73"/>
      <c r="Q342" s="73"/>
      <c r="R342" s="73"/>
      <c r="S342" s="73"/>
      <c r="T342" s="74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20" t="s">
        <v>158</v>
      </c>
      <c r="AU342" s="20" t="s">
        <v>156</v>
      </c>
    </row>
    <row r="343" s="2" customFormat="1">
      <c r="A343" s="39"/>
      <c r="B343" s="40"/>
      <c r="C343" s="39"/>
      <c r="D343" s="184" t="s">
        <v>160</v>
      </c>
      <c r="E343" s="39"/>
      <c r="F343" s="185" t="s">
        <v>1473</v>
      </c>
      <c r="G343" s="39"/>
      <c r="H343" s="39"/>
      <c r="I343" s="181"/>
      <c r="J343" s="39"/>
      <c r="K343" s="39"/>
      <c r="L343" s="40"/>
      <c r="M343" s="182"/>
      <c r="N343" s="183"/>
      <c r="O343" s="73"/>
      <c r="P343" s="73"/>
      <c r="Q343" s="73"/>
      <c r="R343" s="73"/>
      <c r="S343" s="73"/>
      <c r="T343" s="74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20" t="s">
        <v>160</v>
      </c>
      <c r="AU343" s="20" t="s">
        <v>156</v>
      </c>
    </row>
    <row r="344" s="13" customFormat="1">
      <c r="A344" s="13"/>
      <c r="B344" s="186"/>
      <c r="C344" s="13"/>
      <c r="D344" s="179" t="s">
        <v>162</v>
      </c>
      <c r="E344" s="187" t="s">
        <v>3</v>
      </c>
      <c r="F344" s="188" t="s">
        <v>1433</v>
      </c>
      <c r="G344" s="13"/>
      <c r="H344" s="187" t="s">
        <v>3</v>
      </c>
      <c r="I344" s="189"/>
      <c r="J344" s="13"/>
      <c r="K344" s="13"/>
      <c r="L344" s="186"/>
      <c r="M344" s="190"/>
      <c r="N344" s="191"/>
      <c r="O344" s="191"/>
      <c r="P344" s="191"/>
      <c r="Q344" s="191"/>
      <c r="R344" s="191"/>
      <c r="S344" s="191"/>
      <c r="T344" s="19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7" t="s">
        <v>162</v>
      </c>
      <c r="AU344" s="187" t="s">
        <v>156</v>
      </c>
      <c r="AV344" s="13" t="s">
        <v>84</v>
      </c>
      <c r="AW344" s="13" t="s">
        <v>37</v>
      </c>
      <c r="AX344" s="13" t="s">
        <v>76</v>
      </c>
      <c r="AY344" s="187" t="s">
        <v>148</v>
      </c>
    </row>
    <row r="345" s="14" customFormat="1">
      <c r="A345" s="14"/>
      <c r="B345" s="193"/>
      <c r="C345" s="14"/>
      <c r="D345" s="179" t="s">
        <v>162</v>
      </c>
      <c r="E345" s="194" t="s">
        <v>3</v>
      </c>
      <c r="F345" s="195" t="s">
        <v>1474</v>
      </c>
      <c r="G345" s="14"/>
      <c r="H345" s="196">
        <v>11.6</v>
      </c>
      <c r="I345" s="197"/>
      <c r="J345" s="14"/>
      <c r="K345" s="14"/>
      <c r="L345" s="193"/>
      <c r="M345" s="198"/>
      <c r="N345" s="199"/>
      <c r="O345" s="199"/>
      <c r="P345" s="199"/>
      <c r="Q345" s="199"/>
      <c r="R345" s="199"/>
      <c r="S345" s="199"/>
      <c r="T345" s="20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194" t="s">
        <v>162</v>
      </c>
      <c r="AU345" s="194" t="s">
        <v>156</v>
      </c>
      <c r="AV345" s="14" t="s">
        <v>156</v>
      </c>
      <c r="AW345" s="14" t="s">
        <v>37</v>
      </c>
      <c r="AX345" s="14" t="s">
        <v>84</v>
      </c>
      <c r="AY345" s="194" t="s">
        <v>148</v>
      </c>
    </row>
    <row r="346" s="2" customFormat="1" ht="24.15" customHeight="1">
      <c r="A346" s="39"/>
      <c r="B346" s="165"/>
      <c r="C346" s="166" t="s">
        <v>486</v>
      </c>
      <c r="D346" s="166" t="s">
        <v>150</v>
      </c>
      <c r="E346" s="167" t="s">
        <v>1475</v>
      </c>
      <c r="F346" s="168" t="s">
        <v>1476</v>
      </c>
      <c r="G346" s="169" t="s">
        <v>369</v>
      </c>
      <c r="H346" s="170">
        <v>24</v>
      </c>
      <c r="I346" s="171"/>
      <c r="J346" s="172">
        <f>ROUND(I346*H346,2)</f>
        <v>0</v>
      </c>
      <c r="K346" s="168" t="s">
        <v>154</v>
      </c>
      <c r="L346" s="40"/>
      <c r="M346" s="173" t="s">
        <v>3</v>
      </c>
      <c r="N346" s="174" t="s">
        <v>48</v>
      </c>
      <c r="O346" s="73"/>
      <c r="P346" s="175">
        <f>O346*H346</f>
        <v>0</v>
      </c>
      <c r="Q346" s="175">
        <v>0.0050299999999999997</v>
      </c>
      <c r="R346" s="175">
        <f>Q346*H346</f>
        <v>0.12071999999999999</v>
      </c>
      <c r="S346" s="175">
        <v>0</v>
      </c>
      <c r="T346" s="176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177" t="s">
        <v>282</v>
      </c>
      <c r="AT346" s="177" t="s">
        <v>150</v>
      </c>
      <c r="AU346" s="177" t="s">
        <v>156</v>
      </c>
      <c r="AY346" s="20" t="s">
        <v>148</v>
      </c>
      <c r="BE346" s="178">
        <f>IF(N346="základní",J346,0)</f>
        <v>0</v>
      </c>
      <c r="BF346" s="178">
        <f>IF(N346="snížená",J346,0)</f>
        <v>0</v>
      </c>
      <c r="BG346" s="178">
        <f>IF(N346="zákl. přenesená",J346,0)</f>
        <v>0</v>
      </c>
      <c r="BH346" s="178">
        <f>IF(N346="sníž. přenesená",J346,0)</f>
        <v>0</v>
      </c>
      <c r="BI346" s="178">
        <f>IF(N346="nulová",J346,0)</f>
        <v>0</v>
      </c>
      <c r="BJ346" s="20" t="s">
        <v>156</v>
      </c>
      <c r="BK346" s="178">
        <f>ROUND(I346*H346,2)</f>
        <v>0</v>
      </c>
      <c r="BL346" s="20" t="s">
        <v>282</v>
      </c>
      <c r="BM346" s="177" t="s">
        <v>1477</v>
      </c>
    </row>
    <row r="347" s="2" customFormat="1">
      <c r="A347" s="39"/>
      <c r="B347" s="40"/>
      <c r="C347" s="39"/>
      <c r="D347" s="179" t="s">
        <v>158</v>
      </c>
      <c r="E347" s="39"/>
      <c r="F347" s="180" t="s">
        <v>1478</v>
      </c>
      <c r="G347" s="39"/>
      <c r="H347" s="39"/>
      <c r="I347" s="181"/>
      <c r="J347" s="39"/>
      <c r="K347" s="39"/>
      <c r="L347" s="40"/>
      <c r="M347" s="182"/>
      <c r="N347" s="183"/>
      <c r="O347" s="73"/>
      <c r="P347" s="73"/>
      <c r="Q347" s="73"/>
      <c r="R347" s="73"/>
      <c r="S347" s="73"/>
      <c r="T347" s="74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20" t="s">
        <v>158</v>
      </c>
      <c r="AU347" s="20" t="s">
        <v>156</v>
      </c>
    </row>
    <row r="348" s="2" customFormat="1">
      <c r="A348" s="39"/>
      <c r="B348" s="40"/>
      <c r="C348" s="39"/>
      <c r="D348" s="184" t="s">
        <v>160</v>
      </c>
      <c r="E348" s="39"/>
      <c r="F348" s="185" t="s">
        <v>1479</v>
      </c>
      <c r="G348" s="39"/>
      <c r="H348" s="39"/>
      <c r="I348" s="181"/>
      <c r="J348" s="39"/>
      <c r="K348" s="39"/>
      <c r="L348" s="40"/>
      <c r="M348" s="182"/>
      <c r="N348" s="183"/>
      <c r="O348" s="73"/>
      <c r="P348" s="73"/>
      <c r="Q348" s="73"/>
      <c r="R348" s="73"/>
      <c r="S348" s="73"/>
      <c r="T348" s="74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20" t="s">
        <v>160</v>
      </c>
      <c r="AU348" s="20" t="s">
        <v>156</v>
      </c>
    </row>
    <row r="349" s="14" customFormat="1">
      <c r="A349" s="14"/>
      <c r="B349" s="193"/>
      <c r="C349" s="14"/>
      <c r="D349" s="179" t="s">
        <v>162</v>
      </c>
      <c r="E349" s="194" t="s">
        <v>3</v>
      </c>
      <c r="F349" s="195" t="s">
        <v>1480</v>
      </c>
      <c r="G349" s="14"/>
      <c r="H349" s="196">
        <v>24</v>
      </c>
      <c r="I349" s="197"/>
      <c r="J349" s="14"/>
      <c r="K349" s="14"/>
      <c r="L349" s="193"/>
      <c r="M349" s="198"/>
      <c r="N349" s="199"/>
      <c r="O349" s="199"/>
      <c r="P349" s="199"/>
      <c r="Q349" s="199"/>
      <c r="R349" s="199"/>
      <c r="S349" s="199"/>
      <c r="T349" s="20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194" t="s">
        <v>162</v>
      </c>
      <c r="AU349" s="194" t="s">
        <v>156</v>
      </c>
      <c r="AV349" s="14" t="s">
        <v>156</v>
      </c>
      <c r="AW349" s="14" t="s">
        <v>37</v>
      </c>
      <c r="AX349" s="14" t="s">
        <v>84</v>
      </c>
      <c r="AY349" s="194" t="s">
        <v>148</v>
      </c>
    </row>
    <row r="350" s="2" customFormat="1" ht="37.8" customHeight="1">
      <c r="A350" s="39"/>
      <c r="B350" s="165"/>
      <c r="C350" s="166" t="s">
        <v>492</v>
      </c>
      <c r="D350" s="166" t="s">
        <v>150</v>
      </c>
      <c r="E350" s="167" t="s">
        <v>1481</v>
      </c>
      <c r="F350" s="168" t="s">
        <v>1482</v>
      </c>
      <c r="G350" s="169" t="s">
        <v>853</v>
      </c>
      <c r="H350" s="222"/>
      <c r="I350" s="171"/>
      <c r="J350" s="172">
        <f>ROUND(I350*H350,2)</f>
        <v>0</v>
      </c>
      <c r="K350" s="168" t="s">
        <v>154</v>
      </c>
      <c r="L350" s="40"/>
      <c r="M350" s="173" t="s">
        <v>3</v>
      </c>
      <c r="N350" s="174" t="s">
        <v>48</v>
      </c>
      <c r="O350" s="73"/>
      <c r="P350" s="175">
        <f>O350*H350</f>
        <v>0</v>
      </c>
      <c r="Q350" s="175">
        <v>0</v>
      </c>
      <c r="R350" s="175">
        <f>Q350*H350</f>
        <v>0</v>
      </c>
      <c r="S350" s="175">
        <v>0</v>
      </c>
      <c r="T350" s="176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177" t="s">
        <v>282</v>
      </c>
      <c r="AT350" s="177" t="s">
        <v>150</v>
      </c>
      <c r="AU350" s="177" t="s">
        <v>156</v>
      </c>
      <c r="AY350" s="20" t="s">
        <v>148</v>
      </c>
      <c r="BE350" s="178">
        <f>IF(N350="základní",J350,0)</f>
        <v>0</v>
      </c>
      <c r="BF350" s="178">
        <f>IF(N350="snížená",J350,0)</f>
        <v>0</v>
      </c>
      <c r="BG350" s="178">
        <f>IF(N350="zákl. přenesená",J350,0)</f>
        <v>0</v>
      </c>
      <c r="BH350" s="178">
        <f>IF(N350="sníž. přenesená",J350,0)</f>
        <v>0</v>
      </c>
      <c r="BI350" s="178">
        <f>IF(N350="nulová",J350,0)</f>
        <v>0</v>
      </c>
      <c r="BJ350" s="20" t="s">
        <v>156</v>
      </c>
      <c r="BK350" s="178">
        <f>ROUND(I350*H350,2)</f>
        <v>0</v>
      </c>
      <c r="BL350" s="20" t="s">
        <v>282</v>
      </c>
      <c r="BM350" s="177" t="s">
        <v>1483</v>
      </c>
    </row>
    <row r="351" s="2" customFormat="1">
      <c r="A351" s="39"/>
      <c r="B351" s="40"/>
      <c r="C351" s="39"/>
      <c r="D351" s="179" t="s">
        <v>158</v>
      </c>
      <c r="E351" s="39"/>
      <c r="F351" s="180" t="s">
        <v>1484</v>
      </c>
      <c r="G351" s="39"/>
      <c r="H351" s="39"/>
      <c r="I351" s="181"/>
      <c r="J351" s="39"/>
      <c r="K351" s="39"/>
      <c r="L351" s="40"/>
      <c r="M351" s="182"/>
      <c r="N351" s="183"/>
      <c r="O351" s="73"/>
      <c r="P351" s="73"/>
      <c r="Q351" s="73"/>
      <c r="R351" s="73"/>
      <c r="S351" s="73"/>
      <c r="T351" s="74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20" t="s">
        <v>158</v>
      </c>
      <c r="AU351" s="20" t="s">
        <v>156</v>
      </c>
    </row>
    <row r="352" s="2" customFormat="1">
      <c r="A352" s="39"/>
      <c r="B352" s="40"/>
      <c r="C352" s="39"/>
      <c r="D352" s="184" t="s">
        <v>160</v>
      </c>
      <c r="E352" s="39"/>
      <c r="F352" s="185" t="s">
        <v>1485</v>
      </c>
      <c r="G352" s="39"/>
      <c r="H352" s="39"/>
      <c r="I352" s="181"/>
      <c r="J352" s="39"/>
      <c r="K352" s="39"/>
      <c r="L352" s="40"/>
      <c r="M352" s="182"/>
      <c r="N352" s="183"/>
      <c r="O352" s="73"/>
      <c r="P352" s="73"/>
      <c r="Q352" s="73"/>
      <c r="R352" s="73"/>
      <c r="S352" s="73"/>
      <c r="T352" s="74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20" t="s">
        <v>160</v>
      </c>
      <c r="AU352" s="20" t="s">
        <v>156</v>
      </c>
    </row>
    <row r="353" s="12" customFormat="1" ht="22.8" customHeight="1">
      <c r="A353" s="12"/>
      <c r="B353" s="152"/>
      <c r="C353" s="12"/>
      <c r="D353" s="153" t="s">
        <v>75</v>
      </c>
      <c r="E353" s="163" t="s">
        <v>554</v>
      </c>
      <c r="F353" s="163" t="s">
        <v>555</v>
      </c>
      <c r="G353" s="12"/>
      <c r="H353" s="12"/>
      <c r="I353" s="155"/>
      <c r="J353" s="164">
        <f>BK353</f>
        <v>0</v>
      </c>
      <c r="K353" s="12"/>
      <c r="L353" s="152"/>
      <c r="M353" s="157"/>
      <c r="N353" s="158"/>
      <c r="O353" s="158"/>
      <c r="P353" s="159">
        <f>SUM(P354:P393)</f>
        <v>0</v>
      </c>
      <c r="Q353" s="158"/>
      <c r="R353" s="159">
        <f>SUM(R354:R393)</f>
        <v>0.98668</v>
      </c>
      <c r="S353" s="158"/>
      <c r="T353" s="160">
        <f>SUM(T354:T393)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153" t="s">
        <v>156</v>
      </c>
      <c r="AT353" s="161" t="s">
        <v>75</v>
      </c>
      <c r="AU353" s="161" t="s">
        <v>84</v>
      </c>
      <c r="AY353" s="153" t="s">
        <v>148</v>
      </c>
      <c r="BK353" s="162">
        <f>SUM(BK354:BK393)</f>
        <v>0</v>
      </c>
    </row>
    <row r="354" s="2" customFormat="1" ht="24.15" customHeight="1">
      <c r="A354" s="39"/>
      <c r="B354" s="165"/>
      <c r="C354" s="166" t="s">
        <v>499</v>
      </c>
      <c r="D354" s="166" t="s">
        <v>150</v>
      </c>
      <c r="E354" s="167" t="s">
        <v>1486</v>
      </c>
      <c r="F354" s="168" t="s">
        <v>1487</v>
      </c>
      <c r="G354" s="169" t="s">
        <v>369</v>
      </c>
      <c r="H354" s="170">
        <v>4</v>
      </c>
      <c r="I354" s="171"/>
      <c r="J354" s="172">
        <f>ROUND(I354*H354,2)</f>
        <v>0</v>
      </c>
      <c r="K354" s="168" t="s">
        <v>154</v>
      </c>
      <c r="L354" s="40"/>
      <c r="M354" s="173" t="s">
        <v>3</v>
      </c>
      <c r="N354" s="174" t="s">
        <v>48</v>
      </c>
      <c r="O354" s="73"/>
      <c r="P354" s="175">
        <f>O354*H354</f>
        <v>0</v>
      </c>
      <c r="Q354" s="175">
        <v>0</v>
      </c>
      <c r="R354" s="175">
        <f>Q354*H354</f>
        <v>0</v>
      </c>
      <c r="S354" s="175">
        <v>0</v>
      </c>
      <c r="T354" s="176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177" t="s">
        <v>282</v>
      </c>
      <c r="AT354" s="177" t="s">
        <v>150</v>
      </c>
      <c r="AU354" s="177" t="s">
        <v>156</v>
      </c>
      <c r="AY354" s="20" t="s">
        <v>148</v>
      </c>
      <c r="BE354" s="178">
        <f>IF(N354="základní",J354,0)</f>
        <v>0</v>
      </c>
      <c r="BF354" s="178">
        <f>IF(N354="snížená",J354,0)</f>
        <v>0</v>
      </c>
      <c r="BG354" s="178">
        <f>IF(N354="zákl. přenesená",J354,0)</f>
        <v>0</v>
      </c>
      <c r="BH354" s="178">
        <f>IF(N354="sníž. přenesená",J354,0)</f>
        <v>0</v>
      </c>
      <c r="BI354" s="178">
        <f>IF(N354="nulová",J354,0)</f>
        <v>0</v>
      </c>
      <c r="BJ354" s="20" t="s">
        <v>156</v>
      </c>
      <c r="BK354" s="178">
        <f>ROUND(I354*H354,2)</f>
        <v>0</v>
      </c>
      <c r="BL354" s="20" t="s">
        <v>282</v>
      </c>
      <c r="BM354" s="177" t="s">
        <v>1488</v>
      </c>
    </row>
    <row r="355" s="2" customFormat="1">
      <c r="A355" s="39"/>
      <c r="B355" s="40"/>
      <c r="C355" s="39"/>
      <c r="D355" s="179" t="s">
        <v>158</v>
      </c>
      <c r="E355" s="39"/>
      <c r="F355" s="180" t="s">
        <v>1489</v>
      </c>
      <c r="G355" s="39"/>
      <c r="H355" s="39"/>
      <c r="I355" s="181"/>
      <c r="J355" s="39"/>
      <c r="K355" s="39"/>
      <c r="L355" s="40"/>
      <c r="M355" s="182"/>
      <c r="N355" s="183"/>
      <c r="O355" s="73"/>
      <c r="P355" s="73"/>
      <c r="Q355" s="73"/>
      <c r="R355" s="73"/>
      <c r="S355" s="73"/>
      <c r="T355" s="74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20" t="s">
        <v>158</v>
      </c>
      <c r="AU355" s="20" t="s">
        <v>156</v>
      </c>
    </row>
    <row r="356" s="2" customFormat="1">
      <c r="A356" s="39"/>
      <c r="B356" s="40"/>
      <c r="C356" s="39"/>
      <c r="D356" s="184" t="s">
        <v>160</v>
      </c>
      <c r="E356" s="39"/>
      <c r="F356" s="185" t="s">
        <v>1490</v>
      </c>
      <c r="G356" s="39"/>
      <c r="H356" s="39"/>
      <c r="I356" s="181"/>
      <c r="J356" s="39"/>
      <c r="K356" s="39"/>
      <c r="L356" s="40"/>
      <c r="M356" s="182"/>
      <c r="N356" s="183"/>
      <c r="O356" s="73"/>
      <c r="P356" s="73"/>
      <c r="Q356" s="73"/>
      <c r="R356" s="73"/>
      <c r="S356" s="73"/>
      <c r="T356" s="74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20" t="s">
        <v>160</v>
      </c>
      <c r="AU356" s="20" t="s">
        <v>156</v>
      </c>
    </row>
    <row r="357" s="13" customFormat="1">
      <c r="A357" s="13"/>
      <c r="B357" s="186"/>
      <c r="C357" s="13"/>
      <c r="D357" s="179" t="s">
        <v>162</v>
      </c>
      <c r="E357" s="187" t="s">
        <v>3</v>
      </c>
      <c r="F357" s="188" t="s">
        <v>1491</v>
      </c>
      <c r="G357" s="13"/>
      <c r="H357" s="187" t="s">
        <v>3</v>
      </c>
      <c r="I357" s="189"/>
      <c r="J357" s="13"/>
      <c r="K357" s="13"/>
      <c r="L357" s="186"/>
      <c r="M357" s="190"/>
      <c r="N357" s="191"/>
      <c r="O357" s="191"/>
      <c r="P357" s="191"/>
      <c r="Q357" s="191"/>
      <c r="R357" s="191"/>
      <c r="S357" s="191"/>
      <c r="T357" s="19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87" t="s">
        <v>162</v>
      </c>
      <c r="AU357" s="187" t="s">
        <v>156</v>
      </c>
      <c r="AV357" s="13" t="s">
        <v>84</v>
      </c>
      <c r="AW357" s="13" t="s">
        <v>37</v>
      </c>
      <c r="AX357" s="13" t="s">
        <v>76</v>
      </c>
      <c r="AY357" s="187" t="s">
        <v>148</v>
      </c>
    </row>
    <row r="358" s="14" customFormat="1">
      <c r="A358" s="14"/>
      <c r="B358" s="193"/>
      <c r="C358" s="14"/>
      <c r="D358" s="179" t="s">
        <v>162</v>
      </c>
      <c r="E358" s="194" t="s">
        <v>3</v>
      </c>
      <c r="F358" s="195" t="s">
        <v>155</v>
      </c>
      <c r="G358" s="14"/>
      <c r="H358" s="196">
        <v>4</v>
      </c>
      <c r="I358" s="197"/>
      <c r="J358" s="14"/>
      <c r="K358" s="14"/>
      <c r="L358" s="193"/>
      <c r="M358" s="198"/>
      <c r="N358" s="199"/>
      <c r="O358" s="199"/>
      <c r="P358" s="199"/>
      <c r="Q358" s="199"/>
      <c r="R358" s="199"/>
      <c r="S358" s="199"/>
      <c r="T358" s="20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194" t="s">
        <v>162</v>
      </c>
      <c r="AU358" s="194" t="s">
        <v>156</v>
      </c>
      <c r="AV358" s="14" t="s">
        <v>156</v>
      </c>
      <c r="AW358" s="14" t="s">
        <v>37</v>
      </c>
      <c r="AX358" s="14" t="s">
        <v>84</v>
      </c>
      <c r="AY358" s="194" t="s">
        <v>148</v>
      </c>
    </row>
    <row r="359" s="2" customFormat="1" ht="33" customHeight="1">
      <c r="A359" s="39"/>
      <c r="B359" s="165"/>
      <c r="C359" s="212" t="s">
        <v>508</v>
      </c>
      <c r="D359" s="212" t="s">
        <v>658</v>
      </c>
      <c r="E359" s="213" t="s">
        <v>1492</v>
      </c>
      <c r="F359" s="214" t="s">
        <v>1493</v>
      </c>
      <c r="G359" s="215" t="s">
        <v>369</v>
      </c>
      <c r="H359" s="216">
        <v>4</v>
      </c>
      <c r="I359" s="217"/>
      <c r="J359" s="218">
        <f>ROUND(I359*H359,2)</f>
        <v>0</v>
      </c>
      <c r="K359" s="214" t="s">
        <v>154</v>
      </c>
      <c r="L359" s="219"/>
      <c r="M359" s="220" t="s">
        <v>3</v>
      </c>
      <c r="N359" s="221" t="s">
        <v>48</v>
      </c>
      <c r="O359" s="73"/>
      <c r="P359" s="175">
        <f>O359*H359</f>
        <v>0</v>
      </c>
      <c r="Q359" s="175">
        <v>0.042999999999999997</v>
      </c>
      <c r="R359" s="175">
        <f>Q359*H359</f>
        <v>0.17199999999999999</v>
      </c>
      <c r="S359" s="175">
        <v>0</v>
      </c>
      <c r="T359" s="176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177" t="s">
        <v>413</v>
      </c>
      <c r="AT359" s="177" t="s">
        <v>658</v>
      </c>
      <c r="AU359" s="177" t="s">
        <v>156</v>
      </c>
      <c r="AY359" s="20" t="s">
        <v>148</v>
      </c>
      <c r="BE359" s="178">
        <f>IF(N359="základní",J359,0)</f>
        <v>0</v>
      </c>
      <c r="BF359" s="178">
        <f>IF(N359="snížená",J359,0)</f>
        <v>0</v>
      </c>
      <c r="BG359" s="178">
        <f>IF(N359="zákl. přenesená",J359,0)</f>
        <v>0</v>
      </c>
      <c r="BH359" s="178">
        <f>IF(N359="sníž. přenesená",J359,0)</f>
        <v>0</v>
      </c>
      <c r="BI359" s="178">
        <f>IF(N359="nulová",J359,0)</f>
        <v>0</v>
      </c>
      <c r="BJ359" s="20" t="s">
        <v>156</v>
      </c>
      <c r="BK359" s="178">
        <f>ROUND(I359*H359,2)</f>
        <v>0</v>
      </c>
      <c r="BL359" s="20" t="s">
        <v>282</v>
      </c>
      <c r="BM359" s="177" t="s">
        <v>1494</v>
      </c>
    </row>
    <row r="360" s="2" customFormat="1">
      <c r="A360" s="39"/>
      <c r="B360" s="40"/>
      <c r="C360" s="39"/>
      <c r="D360" s="179" t="s">
        <v>158</v>
      </c>
      <c r="E360" s="39"/>
      <c r="F360" s="180" t="s">
        <v>1493</v>
      </c>
      <c r="G360" s="39"/>
      <c r="H360" s="39"/>
      <c r="I360" s="181"/>
      <c r="J360" s="39"/>
      <c r="K360" s="39"/>
      <c r="L360" s="40"/>
      <c r="M360" s="182"/>
      <c r="N360" s="183"/>
      <c r="O360" s="73"/>
      <c r="P360" s="73"/>
      <c r="Q360" s="73"/>
      <c r="R360" s="73"/>
      <c r="S360" s="73"/>
      <c r="T360" s="74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20" t="s">
        <v>158</v>
      </c>
      <c r="AU360" s="20" t="s">
        <v>156</v>
      </c>
    </row>
    <row r="361" s="2" customFormat="1" ht="24.15" customHeight="1">
      <c r="A361" s="39"/>
      <c r="B361" s="165"/>
      <c r="C361" s="166" t="s">
        <v>515</v>
      </c>
      <c r="D361" s="166" t="s">
        <v>150</v>
      </c>
      <c r="E361" s="167" t="s">
        <v>1495</v>
      </c>
      <c r="F361" s="168" t="s">
        <v>1496</v>
      </c>
      <c r="G361" s="169" t="s">
        <v>369</v>
      </c>
      <c r="H361" s="170">
        <v>24</v>
      </c>
      <c r="I361" s="171"/>
      <c r="J361" s="172">
        <f>ROUND(I361*H361,2)</f>
        <v>0</v>
      </c>
      <c r="K361" s="168" t="s">
        <v>154</v>
      </c>
      <c r="L361" s="40"/>
      <c r="M361" s="173" t="s">
        <v>3</v>
      </c>
      <c r="N361" s="174" t="s">
        <v>48</v>
      </c>
      <c r="O361" s="73"/>
      <c r="P361" s="175">
        <f>O361*H361</f>
        <v>0</v>
      </c>
      <c r="Q361" s="175">
        <v>0</v>
      </c>
      <c r="R361" s="175">
        <f>Q361*H361</f>
        <v>0</v>
      </c>
      <c r="S361" s="175">
        <v>0</v>
      </c>
      <c r="T361" s="176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177" t="s">
        <v>282</v>
      </c>
      <c r="AT361" s="177" t="s">
        <v>150</v>
      </c>
      <c r="AU361" s="177" t="s">
        <v>156</v>
      </c>
      <c r="AY361" s="20" t="s">
        <v>148</v>
      </c>
      <c r="BE361" s="178">
        <f>IF(N361="základní",J361,0)</f>
        <v>0</v>
      </c>
      <c r="BF361" s="178">
        <f>IF(N361="snížená",J361,0)</f>
        <v>0</v>
      </c>
      <c r="BG361" s="178">
        <f>IF(N361="zákl. přenesená",J361,0)</f>
        <v>0</v>
      </c>
      <c r="BH361" s="178">
        <f>IF(N361="sníž. přenesená",J361,0)</f>
        <v>0</v>
      </c>
      <c r="BI361" s="178">
        <f>IF(N361="nulová",J361,0)</f>
        <v>0</v>
      </c>
      <c r="BJ361" s="20" t="s">
        <v>156</v>
      </c>
      <c r="BK361" s="178">
        <f>ROUND(I361*H361,2)</f>
        <v>0</v>
      </c>
      <c r="BL361" s="20" t="s">
        <v>282</v>
      </c>
      <c r="BM361" s="177" t="s">
        <v>1497</v>
      </c>
    </row>
    <row r="362" s="2" customFormat="1">
      <c r="A362" s="39"/>
      <c r="B362" s="40"/>
      <c r="C362" s="39"/>
      <c r="D362" s="179" t="s">
        <v>158</v>
      </c>
      <c r="E362" s="39"/>
      <c r="F362" s="180" t="s">
        <v>1498</v>
      </c>
      <c r="G362" s="39"/>
      <c r="H362" s="39"/>
      <c r="I362" s="181"/>
      <c r="J362" s="39"/>
      <c r="K362" s="39"/>
      <c r="L362" s="40"/>
      <c r="M362" s="182"/>
      <c r="N362" s="183"/>
      <c r="O362" s="73"/>
      <c r="P362" s="73"/>
      <c r="Q362" s="73"/>
      <c r="R362" s="73"/>
      <c r="S362" s="73"/>
      <c r="T362" s="74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20" t="s">
        <v>158</v>
      </c>
      <c r="AU362" s="20" t="s">
        <v>156</v>
      </c>
    </row>
    <row r="363" s="2" customFormat="1">
      <c r="A363" s="39"/>
      <c r="B363" s="40"/>
      <c r="C363" s="39"/>
      <c r="D363" s="184" t="s">
        <v>160</v>
      </c>
      <c r="E363" s="39"/>
      <c r="F363" s="185" t="s">
        <v>1499</v>
      </c>
      <c r="G363" s="39"/>
      <c r="H363" s="39"/>
      <c r="I363" s="181"/>
      <c r="J363" s="39"/>
      <c r="K363" s="39"/>
      <c r="L363" s="40"/>
      <c r="M363" s="182"/>
      <c r="N363" s="183"/>
      <c r="O363" s="73"/>
      <c r="P363" s="73"/>
      <c r="Q363" s="73"/>
      <c r="R363" s="73"/>
      <c r="S363" s="73"/>
      <c r="T363" s="74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20" t="s">
        <v>160</v>
      </c>
      <c r="AU363" s="20" t="s">
        <v>156</v>
      </c>
    </row>
    <row r="364" s="13" customFormat="1">
      <c r="A364" s="13"/>
      <c r="B364" s="186"/>
      <c r="C364" s="13"/>
      <c r="D364" s="179" t="s">
        <v>162</v>
      </c>
      <c r="E364" s="187" t="s">
        <v>3</v>
      </c>
      <c r="F364" s="188" t="s">
        <v>1500</v>
      </c>
      <c r="G364" s="13"/>
      <c r="H364" s="187" t="s">
        <v>3</v>
      </c>
      <c r="I364" s="189"/>
      <c r="J364" s="13"/>
      <c r="K364" s="13"/>
      <c r="L364" s="186"/>
      <c r="M364" s="190"/>
      <c r="N364" s="191"/>
      <c r="O364" s="191"/>
      <c r="P364" s="191"/>
      <c r="Q364" s="191"/>
      <c r="R364" s="191"/>
      <c r="S364" s="191"/>
      <c r="T364" s="19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87" t="s">
        <v>162</v>
      </c>
      <c r="AU364" s="187" t="s">
        <v>156</v>
      </c>
      <c r="AV364" s="13" t="s">
        <v>84</v>
      </c>
      <c r="AW364" s="13" t="s">
        <v>37</v>
      </c>
      <c r="AX364" s="13" t="s">
        <v>76</v>
      </c>
      <c r="AY364" s="187" t="s">
        <v>148</v>
      </c>
    </row>
    <row r="365" s="14" customFormat="1">
      <c r="A365" s="14"/>
      <c r="B365" s="193"/>
      <c r="C365" s="14"/>
      <c r="D365" s="179" t="s">
        <v>162</v>
      </c>
      <c r="E365" s="194" t="s">
        <v>3</v>
      </c>
      <c r="F365" s="195" t="s">
        <v>1501</v>
      </c>
      <c r="G365" s="14"/>
      <c r="H365" s="196">
        <v>24</v>
      </c>
      <c r="I365" s="197"/>
      <c r="J365" s="14"/>
      <c r="K365" s="14"/>
      <c r="L365" s="193"/>
      <c r="M365" s="198"/>
      <c r="N365" s="199"/>
      <c r="O365" s="199"/>
      <c r="P365" s="199"/>
      <c r="Q365" s="199"/>
      <c r="R365" s="199"/>
      <c r="S365" s="199"/>
      <c r="T365" s="20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194" t="s">
        <v>162</v>
      </c>
      <c r="AU365" s="194" t="s">
        <v>156</v>
      </c>
      <c r="AV365" s="14" t="s">
        <v>156</v>
      </c>
      <c r="AW365" s="14" t="s">
        <v>37</v>
      </c>
      <c r="AX365" s="14" t="s">
        <v>84</v>
      </c>
      <c r="AY365" s="194" t="s">
        <v>148</v>
      </c>
    </row>
    <row r="366" s="2" customFormat="1" ht="24.15" customHeight="1">
      <c r="A366" s="39"/>
      <c r="B366" s="165"/>
      <c r="C366" s="212" t="s">
        <v>521</v>
      </c>
      <c r="D366" s="212" t="s">
        <v>658</v>
      </c>
      <c r="E366" s="213" t="s">
        <v>1502</v>
      </c>
      <c r="F366" s="214" t="s">
        <v>1503</v>
      </c>
      <c r="G366" s="215" t="s">
        <v>369</v>
      </c>
      <c r="H366" s="216">
        <v>12</v>
      </c>
      <c r="I366" s="217"/>
      <c r="J366" s="218">
        <f>ROUND(I366*H366,2)</f>
        <v>0</v>
      </c>
      <c r="K366" s="214" t="s">
        <v>154</v>
      </c>
      <c r="L366" s="219"/>
      <c r="M366" s="220" t="s">
        <v>3</v>
      </c>
      <c r="N366" s="221" t="s">
        <v>48</v>
      </c>
      <c r="O366" s="73"/>
      <c r="P366" s="175">
        <f>O366*H366</f>
        <v>0</v>
      </c>
      <c r="Q366" s="175">
        <v>0.014500000000000001</v>
      </c>
      <c r="R366" s="175">
        <f>Q366*H366</f>
        <v>0.17400000000000002</v>
      </c>
      <c r="S366" s="175">
        <v>0</v>
      </c>
      <c r="T366" s="176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177" t="s">
        <v>413</v>
      </c>
      <c r="AT366" s="177" t="s">
        <v>658</v>
      </c>
      <c r="AU366" s="177" t="s">
        <v>156</v>
      </c>
      <c r="AY366" s="20" t="s">
        <v>148</v>
      </c>
      <c r="BE366" s="178">
        <f>IF(N366="základní",J366,0)</f>
        <v>0</v>
      </c>
      <c r="BF366" s="178">
        <f>IF(N366="snížená",J366,0)</f>
        <v>0</v>
      </c>
      <c r="BG366" s="178">
        <f>IF(N366="zákl. přenesená",J366,0)</f>
        <v>0</v>
      </c>
      <c r="BH366" s="178">
        <f>IF(N366="sníž. přenesená",J366,0)</f>
        <v>0</v>
      </c>
      <c r="BI366" s="178">
        <f>IF(N366="nulová",J366,0)</f>
        <v>0</v>
      </c>
      <c r="BJ366" s="20" t="s">
        <v>156</v>
      </c>
      <c r="BK366" s="178">
        <f>ROUND(I366*H366,2)</f>
        <v>0</v>
      </c>
      <c r="BL366" s="20" t="s">
        <v>282</v>
      </c>
      <c r="BM366" s="177" t="s">
        <v>1504</v>
      </c>
    </row>
    <row r="367" s="2" customFormat="1">
      <c r="A367" s="39"/>
      <c r="B367" s="40"/>
      <c r="C367" s="39"/>
      <c r="D367" s="179" t="s">
        <v>158</v>
      </c>
      <c r="E367" s="39"/>
      <c r="F367" s="180" t="s">
        <v>1503</v>
      </c>
      <c r="G367" s="39"/>
      <c r="H367" s="39"/>
      <c r="I367" s="181"/>
      <c r="J367" s="39"/>
      <c r="K367" s="39"/>
      <c r="L367" s="40"/>
      <c r="M367" s="182"/>
      <c r="N367" s="183"/>
      <c r="O367" s="73"/>
      <c r="P367" s="73"/>
      <c r="Q367" s="73"/>
      <c r="R367" s="73"/>
      <c r="S367" s="73"/>
      <c r="T367" s="74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20" t="s">
        <v>158</v>
      </c>
      <c r="AU367" s="20" t="s">
        <v>156</v>
      </c>
    </row>
    <row r="368" s="13" customFormat="1">
      <c r="A368" s="13"/>
      <c r="B368" s="186"/>
      <c r="C368" s="13"/>
      <c r="D368" s="179" t="s">
        <v>162</v>
      </c>
      <c r="E368" s="187" t="s">
        <v>3</v>
      </c>
      <c r="F368" s="188" t="s">
        <v>1505</v>
      </c>
      <c r="G368" s="13"/>
      <c r="H368" s="187" t="s">
        <v>3</v>
      </c>
      <c r="I368" s="189"/>
      <c r="J368" s="13"/>
      <c r="K368" s="13"/>
      <c r="L368" s="186"/>
      <c r="M368" s="190"/>
      <c r="N368" s="191"/>
      <c r="O368" s="191"/>
      <c r="P368" s="191"/>
      <c r="Q368" s="191"/>
      <c r="R368" s="191"/>
      <c r="S368" s="191"/>
      <c r="T368" s="19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87" t="s">
        <v>162</v>
      </c>
      <c r="AU368" s="187" t="s">
        <v>156</v>
      </c>
      <c r="AV368" s="13" t="s">
        <v>84</v>
      </c>
      <c r="AW368" s="13" t="s">
        <v>37</v>
      </c>
      <c r="AX368" s="13" t="s">
        <v>76</v>
      </c>
      <c r="AY368" s="187" t="s">
        <v>148</v>
      </c>
    </row>
    <row r="369" s="14" customFormat="1">
      <c r="A369" s="14"/>
      <c r="B369" s="193"/>
      <c r="C369" s="14"/>
      <c r="D369" s="179" t="s">
        <v>162</v>
      </c>
      <c r="E369" s="194" t="s">
        <v>3</v>
      </c>
      <c r="F369" s="195" t="s">
        <v>1506</v>
      </c>
      <c r="G369" s="14"/>
      <c r="H369" s="196">
        <v>12</v>
      </c>
      <c r="I369" s="197"/>
      <c r="J369" s="14"/>
      <c r="K369" s="14"/>
      <c r="L369" s="193"/>
      <c r="M369" s="198"/>
      <c r="N369" s="199"/>
      <c r="O369" s="199"/>
      <c r="P369" s="199"/>
      <c r="Q369" s="199"/>
      <c r="R369" s="199"/>
      <c r="S369" s="199"/>
      <c r="T369" s="20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194" t="s">
        <v>162</v>
      </c>
      <c r="AU369" s="194" t="s">
        <v>156</v>
      </c>
      <c r="AV369" s="14" t="s">
        <v>156</v>
      </c>
      <c r="AW369" s="14" t="s">
        <v>37</v>
      </c>
      <c r="AX369" s="14" t="s">
        <v>84</v>
      </c>
      <c r="AY369" s="194" t="s">
        <v>148</v>
      </c>
    </row>
    <row r="370" s="2" customFormat="1" ht="24.15" customHeight="1">
      <c r="A370" s="39"/>
      <c r="B370" s="165"/>
      <c r="C370" s="212" t="s">
        <v>527</v>
      </c>
      <c r="D370" s="212" t="s">
        <v>658</v>
      </c>
      <c r="E370" s="213" t="s">
        <v>1507</v>
      </c>
      <c r="F370" s="214" t="s">
        <v>1508</v>
      </c>
      <c r="G370" s="215" t="s">
        <v>369</v>
      </c>
      <c r="H370" s="216">
        <v>12</v>
      </c>
      <c r="I370" s="217"/>
      <c r="J370" s="218">
        <f>ROUND(I370*H370,2)</f>
        <v>0</v>
      </c>
      <c r="K370" s="214" t="s">
        <v>154</v>
      </c>
      <c r="L370" s="219"/>
      <c r="M370" s="220" t="s">
        <v>3</v>
      </c>
      <c r="N370" s="221" t="s">
        <v>48</v>
      </c>
      <c r="O370" s="73"/>
      <c r="P370" s="175">
        <f>O370*H370</f>
        <v>0</v>
      </c>
      <c r="Q370" s="175">
        <v>0.016</v>
      </c>
      <c r="R370" s="175">
        <f>Q370*H370</f>
        <v>0.192</v>
      </c>
      <c r="S370" s="175">
        <v>0</v>
      </c>
      <c r="T370" s="176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177" t="s">
        <v>413</v>
      </c>
      <c r="AT370" s="177" t="s">
        <v>658</v>
      </c>
      <c r="AU370" s="177" t="s">
        <v>156</v>
      </c>
      <c r="AY370" s="20" t="s">
        <v>148</v>
      </c>
      <c r="BE370" s="178">
        <f>IF(N370="základní",J370,0)</f>
        <v>0</v>
      </c>
      <c r="BF370" s="178">
        <f>IF(N370="snížená",J370,0)</f>
        <v>0</v>
      </c>
      <c r="BG370" s="178">
        <f>IF(N370="zákl. přenesená",J370,0)</f>
        <v>0</v>
      </c>
      <c r="BH370" s="178">
        <f>IF(N370="sníž. přenesená",J370,0)</f>
        <v>0</v>
      </c>
      <c r="BI370" s="178">
        <f>IF(N370="nulová",J370,0)</f>
        <v>0</v>
      </c>
      <c r="BJ370" s="20" t="s">
        <v>156</v>
      </c>
      <c r="BK370" s="178">
        <f>ROUND(I370*H370,2)</f>
        <v>0</v>
      </c>
      <c r="BL370" s="20" t="s">
        <v>282</v>
      </c>
      <c r="BM370" s="177" t="s">
        <v>1509</v>
      </c>
    </row>
    <row r="371" s="2" customFormat="1">
      <c r="A371" s="39"/>
      <c r="B371" s="40"/>
      <c r="C371" s="39"/>
      <c r="D371" s="179" t="s">
        <v>158</v>
      </c>
      <c r="E371" s="39"/>
      <c r="F371" s="180" t="s">
        <v>1508</v>
      </c>
      <c r="G371" s="39"/>
      <c r="H371" s="39"/>
      <c r="I371" s="181"/>
      <c r="J371" s="39"/>
      <c r="K371" s="39"/>
      <c r="L371" s="40"/>
      <c r="M371" s="182"/>
      <c r="N371" s="183"/>
      <c r="O371" s="73"/>
      <c r="P371" s="73"/>
      <c r="Q371" s="73"/>
      <c r="R371" s="73"/>
      <c r="S371" s="73"/>
      <c r="T371" s="74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20" t="s">
        <v>158</v>
      </c>
      <c r="AU371" s="20" t="s">
        <v>156</v>
      </c>
    </row>
    <row r="372" s="13" customFormat="1">
      <c r="A372" s="13"/>
      <c r="B372" s="186"/>
      <c r="C372" s="13"/>
      <c r="D372" s="179" t="s">
        <v>162</v>
      </c>
      <c r="E372" s="187" t="s">
        <v>3</v>
      </c>
      <c r="F372" s="188" t="s">
        <v>1510</v>
      </c>
      <c r="G372" s="13"/>
      <c r="H372" s="187" t="s">
        <v>3</v>
      </c>
      <c r="I372" s="189"/>
      <c r="J372" s="13"/>
      <c r="K372" s="13"/>
      <c r="L372" s="186"/>
      <c r="M372" s="190"/>
      <c r="N372" s="191"/>
      <c r="O372" s="191"/>
      <c r="P372" s="191"/>
      <c r="Q372" s="191"/>
      <c r="R372" s="191"/>
      <c r="S372" s="191"/>
      <c r="T372" s="19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87" t="s">
        <v>162</v>
      </c>
      <c r="AU372" s="187" t="s">
        <v>156</v>
      </c>
      <c r="AV372" s="13" t="s">
        <v>84</v>
      </c>
      <c r="AW372" s="13" t="s">
        <v>37</v>
      </c>
      <c r="AX372" s="13" t="s">
        <v>76</v>
      </c>
      <c r="AY372" s="187" t="s">
        <v>148</v>
      </c>
    </row>
    <row r="373" s="14" customFormat="1">
      <c r="A373" s="14"/>
      <c r="B373" s="193"/>
      <c r="C373" s="14"/>
      <c r="D373" s="179" t="s">
        <v>162</v>
      </c>
      <c r="E373" s="194" t="s">
        <v>3</v>
      </c>
      <c r="F373" s="195" t="s">
        <v>1506</v>
      </c>
      <c r="G373" s="14"/>
      <c r="H373" s="196">
        <v>12</v>
      </c>
      <c r="I373" s="197"/>
      <c r="J373" s="14"/>
      <c r="K373" s="14"/>
      <c r="L373" s="193"/>
      <c r="M373" s="198"/>
      <c r="N373" s="199"/>
      <c r="O373" s="199"/>
      <c r="P373" s="199"/>
      <c r="Q373" s="199"/>
      <c r="R373" s="199"/>
      <c r="S373" s="199"/>
      <c r="T373" s="20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194" t="s">
        <v>162</v>
      </c>
      <c r="AU373" s="194" t="s">
        <v>156</v>
      </c>
      <c r="AV373" s="14" t="s">
        <v>156</v>
      </c>
      <c r="AW373" s="14" t="s">
        <v>37</v>
      </c>
      <c r="AX373" s="14" t="s">
        <v>84</v>
      </c>
      <c r="AY373" s="194" t="s">
        <v>148</v>
      </c>
    </row>
    <row r="374" s="2" customFormat="1" ht="21.75" customHeight="1">
      <c r="A374" s="39"/>
      <c r="B374" s="165"/>
      <c r="C374" s="166" t="s">
        <v>533</v>
      </c>
      <c r="D374" s="166" t="s">
        <v>150</v>
      </c>
      <c r="E374" s="167" t="s">
        <v>1199</v>
      </c>
      <c r="F374" s="168" t="s">
        <v>1200</v>
      </c>
      <c r="G374" s="169" t="s">
        <v>369</v>
      </c>
      <c r="H374" s="170">
        <v>24</v>
      </c>
      <c r="I374" s="171"/>
      <c r="J374" s="172">
        <f>ROUND(I374*H374,2)</f>
        <v>0</v>
      </c>
      <c r="K374" s="168" t="s">
        <v>154</v>
      </c>
      <c r="L374" s="40"/>
      <c r="M374" s="173" t="s">
        <v>3</v>
      </c>
      <c r="N374" s="174" t="s">
        <v>48</v>
      </c>
      <c r="O374" s="73"/>
      <c r="P374" s="175">
        <f>O374*H374</f>
        <v>0</v>
      </c>
      <c r="Q374" s="175">
        <v>0</v>
      </c>
      <c r="R374" s="175">
        <f>Q374*H374</f>
        <v>0</v>
      </c>
      <c r="S374" s="175">
        <v>0</v>
      </c>
      <c r="T374" s="176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177" t="s">
        <v>282</v>
      </c>
      <c r="AT374" s="177" t="s">
        <v>150</v>
      </c>
      <c r="AU374" s="177" t="s">
        <v>156</v>
      </c>
      <c r="AY374" s="20" t="s">
        <v>148</v>
      </c>
      <c r="BE374" s="178">
        <f>IF(N374="základní",J374,0)</f>
        <v>0</v>
      </c>
      <c r="BF374" s="178">
        <f>IF(N374="snížená",J374,0)</f>
        <v>0</v>
      </c>
      <c r="BG374" s="178">
        <f>IF(N374="zákl. přenesená",J374,0)</f>
        <v>0</v>
      </c>
      <c r="BH374" s="178">
        <f>IF(N374="sníž. přenesená",J374,0)</f>
        <v>0</v>
      </c>
      <c r="BI374" s="178">
        <f>IF(N374="nulová",J374,0)</f>
        <v>0</v>
      </c>
      <c r="BJ374" s="20" t="s">
        <v>156</v>
      </c>
      <c r="BK374" s="178">
        <f>ROUND(I374*H374,2)</f>
        <v>0</v>
      </c>
      <c r="BL374" s="20" t="s">
        <v>282</v>
      </c>
      <c r="BM374" s="177" t="s">
        <v>1511</v>
      </c>
    </row>
    <row r="375" s="2" customFormat="1">
      <c r="A375" s="39"/>
      <c r="B375" s="40"/>
      <c r="C375" s="39"/>
      <c r="D375" s="179" t="s">
        <v>158</v>
      </c>
      <c r="E375" s="39"/>
      <c r="F375" s="180" t="s">
        <v>1202</v>
      </c>
      <c r="G375" s="39"/>
      <c r="H375" s="39"/>
      <c r="I375" s="181"/>
      <c r="J375" s="39"/>
      <c r="K375" s="39"/>
      <c r="L375" s="40"/>
      <c r="M375" s="182"/>
      <c r="N375" s="183"/>
      <c r="O375" s="73"/>
      <c r="P375" s="73"/>
      <c r="Q375" s="73"/>
      <c r="R375" s="73"/>
      <c r="S375" s="73"/>
      <c r="T375" s="74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20" t="s">
        <v>158</v>
      </c>
      <c r="AU375" s="20" t="s">
        <v>156</v>
      </c>
    </row>
    <row r="376" s="2" customFormat="1">
      <c r="A376" s="39"/>
      <c r="B376" s="40"/>
      <c r="C376" s="39"/>
      <c r="D376" s="184" t="s">
        <v>160</v>
      </c>
      <c r="E376" s="39"/>
      <c r="F376" s="185" t="s">
        <v>1203</v>
      </c>
      <c r="G376" s="39"/>
      <c r="H376" s="39"/>
      <c r="I376" s="181"/>
      <c r="J376" s="39"/>
      <c r="K376" s="39"/>
      <c r="L376" s="40"/>
      <c r="M376" s="182"/>
      <c r="N376" s="183"/>
      <c r="O376" s="73"/>
      <c r="P376" s="73"/>
      <c r="Q376" s="73"/>
      <c r="R376" s="73"/>
      <c r="S376" s="73"/>
      <c r="T376" s="74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20" t="s">
        <v>160</v>
      </c>
      <c r="AU376" s="20" t="s">
        <v>156</v>
      </c>
    </row>
    <row r="377" s="2" customFormat="1" ht="16.5" customHeight="1">
      <c r="A377" s="39"/>
      <c r="B377" s="165"/>
      <c r="C377" s="212" t="s">
        <v>542</v>
      </c>
      <c r="D377" s="212" t="s">
        <v>658</v>
      </c>
      <c r="E377" s="213" t="s">
        <v>1512</v>
      </c>
      <c r="F377" s="214" t="s">
        <v>1513</v>
      </c>
      <c r="G377" s="215" t="s">
        <v>369</v>
      </c>
      <c r="H377" s="216">
        <v>24</v>
      </c>
      <c r="I377" s="217"/>
      <c r="J377" s="218">
        <f>ROUND(I377*H377,2)</f>
        <v>0</v>
      </c>
      <c r="K377" s="214" t="s">
        <v>154</v>
      </c>
      <c r="L377" s="219"/>
      <c r="M377" s="220" t="s">
        <v>3</v>
      </c>
      <c r="N377" s="221" t="s">
        <v>48</v>
      </c>
      <c r="O377" s="73"/>
      <c r="P377" s="175">
        <f>O377*H377</f>
        <v>0</v>
      </c>
      <c r="Q377" s="175">
        <v>0.0022000000000000001</v>
      </c>
      <c r="R377" s="175">
        <f>Q377*H377</f>
        <v>0.0528</v>
      </c>
      <c r="S377" s="175">
        <v>0</v>
      </c>
      <c r="T377" s="176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177" t="s">
        <v>413</v>
      </c>
      <c r="AT377" s="177" t="s">
        <v>658</v>
      </c>
      <c r="AU377" s="177" t="s">
        <v>156</v>
      </c>
      <c r="AY377" s="20" t="s">
        <v>148</v>
      </c>
      <c r="BE377" s="178">
        <f>IF(N377="základní",J377,0)</f>
        <v>0</v>
      </c>
      <c r="BF377" s="178">
        <f>IF(N377="snížená",J377,0)</f>
        <v>0</v>
      </c>
      <c r="BG377" s="178">
        <f>IF(N377="zákl. přenesená",J377,0)</f>
        <v>0</v>
      </c>
      <c r="BH377" s="178">
        <f>IF(N377="sníž. přenesená",J377,0)</f>
        <v>0</v>
      </c>
      <c r="BI377" s="178">
        <f>IF(N377="nulová",J377,0)</f>
        <v>0</v>
      </c>
      <c r="BJ377" s="20" t="s">
        <v>156</v>
      </c>
      <c r="BK377" s="178">
        <f>ROUND(I377*H377,2)</f>
        <v>0</v>
      </c>
      <c r="BL377" s="20" t="s">
        <v>282</v>
      </c>
      <c r="BM377" s="177" t="s">
        <v>1514</v>
      </c>
    </row>
    <row r="378" s="2" customFormat="1">
      <c r="A378" s="39"/>
      <c r="B378" s="40"/>
      <c r="C378" s="39"/>
      <c r="D378" s="179" t="s">
        <v>158</v>
      </c>
      <c r="E378" s="39"/>
      <c r="F378" s="180" t="s">
        <v>1513</v>
      </c>
      <c r="G378" s="39"/>
      <c r="H378" s="39"/>
      <c r="I378" s="181"/>
      <c r="J378" s="39"/>
      <c r="K378" s="39"/>
      <c r="L378" s="40"/>
      <c r="M378" s="182"/>
      <c r="N378" s="183"/>
      <c r="O378" s="73"/>
      <c r="P378" s="73"/>
      <c r="Q378" s="73"/>
      <c r="R378" s="73"/>
      <c r="S378" s="73"/>
      <c r="T378" s="74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20" t="s">
        <v>158</v>
      </c>
      <c r="AU378" s="20" t="s">
        <v>156</v>
      </c>
    </row>
    <row r="379" s="2" customFormat="1" ht="16.5" customHeight="1">
      <c r="A379" s="39"/>
      <c r="B379" s="165"/>
      <c r="C379" s="166" t="s">
        <v>548</v>
      </c>
      <c r="D379" s="166" t="s">
        <v>150</v>
      </c>
      <c r="E379" s="167" t="s">
        <v>1515</v>
      </c>
      <c r="F379" s="168" t="s">
        <v>1516</v>
      </c>
      <c r="G379" s="169" t="s">
        <v>369</v>
      </c>
      <c r="H379" s="170">
        <v>4</v>
      </c>
      <c r="I379" s="171"/>
      <c r="J379" s="172">
        <f>ROUND(I379*H379,2)</f>
        <v>0</v>
      </c>
      <c r="K379" s="168" t="s">
        <v>154</v>
      </c>
      <c r="L379" s="40"/>
      <c r="M379" s="173" t="s">
        <v>3</v>
      </c>
      <c r="N379" s="174" t="s">
        <v>48</v>
      </c>
      <c r="O379" s="73"/>
      <c r="P379" s="175">
        <f>O379*H379</f>
        <v>0</v>
      </c>
      <c r="Q379" s="175">
        <v>0</v>
      </c>
      <c r="R379" s="175">
        <f>Q379*H379</f>
        <v>0</v>
      </c>
      <c r="S379" s="175">
        <v>0</v>
      </c>
      <c r="T379" s="176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177" t="s">
        <v>282</v>
      </c>
      <c r="AT379" s="177" t="s">
        <v>150</v>
      </c>
      <c r="AU379" s="177" t="s">
        <v>156</v>
      </c>
      <c r="AY379" s="20" t="s">
        <v>148</v>
      </c>
      <c r="BE379" s="178">
        <f>IF(N379="základní",J379,0)</f>
        <v>0</v>
      </c>
      <c r="BF379" s="178">
        <f>IF(N379="snížená",J379,0)</f>
        <v>0</v>
      </c>
      <c r="BG379" s="178">
        <f>IF(N379="zákl. přenesená",J379,0)</f>
        <v>0</v>
      </c>
      <c r="BH379" s="178">
        <f>IF(N379="sníž. přenesená",J379,0)</f>
        <v>0</v>
      </c>
      <c r="BI379" s="178">
        <f>IF(N379="nulová",J379,0)</f>
        <v>0</v>
      </c>
      <c r="BJ379" s="20" t="s">
        <v>156</v>
      </c>
      <c r="BK379" s="178">
        <f>ROUND(I379*H379,2)</f>
        <v>0</v>
      </c>
      <c r="BL379" s="20" t="s">
        <v>282</v>
      </c>
      <c r="BM379" s="177" t="s">
        <v>1517</v>
      </c>
    </row>
    <row r="380" s="2" customFormat="1">
      <c r="A380" s="39"/>
      <c r="B380" s="40"/>
      <c r="C380" s="39"/>
      <c r="D380" s="179" t="s">
        <v>158</v>
      </c>
      <c r="E380" s="39"/>
      <c r="F380" s="180" t="s">
        <v>1518</v>
      </c>
      <c r="G380" s="39"/>
      <c r="H380" s="39"/>
      <c r="I380" s="181"/>
      <c r="J380" s="39"/>
      <c r="K380" s="39"/>
      <c r="L380" s="40"/>
      <c r="M380" s="182"/>
      <c r="N380" s="183"/>
      <c r="O380" s="73"/>
      <c r="P380" s="73"/>
      <c r="Q380" s="73"/>
      <c r="R380" s="73"/>
      <c r="S380" s="73"/>
      <c r="T380" s="74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20" t="s">
        <v>158</v>
      </c>
      <c r="AU380" s="20" t="s">
        <v>156</v>
      </c>
    </row>
    <row r="381" s="2" customFormat="1">
      <c r="A381" s="39"/>
      <c r="B381" s="40"/>
      <c r="C381" s="39"/>
      <c r="D381" s="184" t="s">
        <v>160</v>
      </c>
      <c r="E381" s="39"/>
      <c r="F381" s="185" t="s">
        <v>1519</v>
      </c>
      <c r="G381" s="39"/>
      <c r="H381" s="39"/>
      <c r="I381" s="181"/>
      <c r="J381" s="39"/>
      <c r="K381" s="39"/>
      <c r="L381" s="40"/>
      <c r="M381" s="182"/>
      <c r="N381" s="183"/>
      <c r="O381" s="73"/>
      <c r="P381" s="73"/>
      <c r="Q381" s="73"/>
      <c r="R381" s="73"/>
      <c r="S381" s="73"/>
      <c r="T381" s="74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20" t="s">
        <v>160</v>
      </c>
      <c r="AU381" s="20" t="s">
        <v>156</v>
      </c>
    </row>
    <row r="382" s="2" customFormat="1" ht="16.5" customHeight="1">
      <c r="A382" s="39"/>
      <c r="B382" s="165"/>
      <c r="C382" s="212" t="s">
        <v>556</v>
      </c>
      <c r="D382" s="212" t="s">
        <v>658</v>
      </c>
      <c r="E382" s="213" t="s">
        <v>1520</v>
      </c>
      <c r="F382" s="214" t="s">
        <v>1521</v>
      </c>
      <c r="G382" s="215" t="s">
        <v>369</v>
      </c>
      <c r="H382" s="216">
        <v>4</v>
      </c>
      <c r="I382" s="217"/>
      <c r="J382" s="218">
        <f>ROUND(I382*H382,2)</f>
        <v>0</v>
      </c>
      <c r="K382" s="214" t="s">
        <v>154</v>
      </c>
      <c r="L382" s="219"/>
      <c r="M382" s="220" t="s">
        <v>3</v>
      </c>
      <c r="N382" s="221" t="s">
        <v>48</v>
      </c>
      <c r="O382" s="73"/>
      <c r="P382" s="175">
        <f>O382*H382</f>
        <v>0</v>
      </c>
      <c r="Q382" s="175">
        <v>0.00014999999999999999</v>
      </c>
      <c r="R382" s="175">
        <f>Q382*H382</f>
        <v>0.00059999999999999995</v>
      </c>
      <c r="S382" s="175">
        <v>0</v>
      </c>
      <c r="T382" s="176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177" t="s">
        <v>413</v>
      </c>
      <c r="AT382" s="177" t="s">
        <v>658</v>
      </c>
      <c r="AU382" s="177" t="s">
        <v>156</v>
      </c>
      <c r="AY382" s="20" t="s">
        <v>148</v>
      </c>
      <c r="BE382" s="178">
        <f>IF(N382="základní",J382,0)</f>
        <v>0</v>
      </c>
      <c r="BF382" s="178">
        <f>IF(N382="snížená",J382,0)</f>
        <v>0</v>
      </c>
      <c r="BG382" s="178">
        <f>IF(N382="zákl. přenesená",J382,0)</f>
        <v>0</v>
      </c>
      <c r="BH382" s="178">
        <f>IF(N382="sníž. přenesená",J382,0)</f>
        <v>0</v>
      </c>
      <c r="BI382" s="178">
        <f>IF(N382="nulová",J382,0)</f>
        <v>0</v>
      </c>
      <c r="BJ382" s="20" t="s">
        <v>156</v>
      </c>
      <c r="BK382" s="178">
        <f>ROUND(I382*H382,2)</f>
        <v>0</v>
      </c>
      <c r="BL382" s="20" t="s">
        <v>282</v>
      </c>
      <c r="BM382" s="177" t="s">
        <v>1522</v>
      </c>
    </row>
    <row r="383" s="2" customFormat="1">
      <c r="A383" s="39"/>
      <c r="B383" s="40"/>
      <c r="C383" s="39"/>
      <c r="D383" s="179" t="s">
        <v>158</v>
      </c>
      <c r="E383" s="39"/>
      <c r="F383" s="180" t="s">
        <v>1521</v>
      </c>
      <c r="G383" s="39"/>
      <c r="H383" s="39"/>
      <c r="I383" s="181"/>
      <c r="J383" s="39"/>
      <c r="K383" s="39"/>
      <c r="L383" s="40"/>
      <c r="M383" s="182"/>
      <c r="N383" s="183"/>
      <c r="O383" s="73"/>
      <c r="P383" s="73"/>
      <c r="Q383" s="73"/>
      <c r="R383" s="73"/>
      <c r="S383" s="73"/>
      <c r="T383" s="74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20" t="s">
        <v>158</v>
      </c>
      <c r="AU383" s="20" t="s">
        <v>156</v>
      </c>
    </row>
    <row r="384" s="2" customFormat="1" ht="24.15" customHeight="1">
      <c r="A384" s="39"/>
      <c r="B384" s="165"/>
      <c r="C384" s="166" t="s">
        <v>562</v>
      </c>
      <c r="D384" s="166" t="s">
        <v>150</v>
      </c>
      <c r="E384" s="167" t="s">
        <v>1523</v>
      </c>
      <c r="F384" s="168" t="s">
        <v>1524</v>
      </c>
      <c r="G384" s="169" t="s">
        <v>369</v>
      </c>
      <c r="H384" s="170">
        <v>24</v>
      </c>
      <c r="I384" s="171"/>
      <c r="J384" s="172">
        <f>ROUND(I384*H384,2)</f>
        <v>0</v>
      </c>
      <c r="K384" s="168" t="s">
        <v>154</v>
      </c>
      <c r="L384" s="40"/>
      <c r="M384" s="173" t="s">
        <v>3</v>
      </c>
      <c r="N384" s="174" t="s">
        <v>48</v>
      </c>
      <c r="O384" s="73"/>
      <c r="P384" s="175">
        <f>O384*H384</f>
        <v>0</v>
      </c>
      <c r="Q384" s="175">
        <v>0.00046999999999999999</v>
      </c>
      <c r="R384" s="175">
        <f>Q384*H384</f>
        <v>0.01128</v>
      </c>
      <c r="S384" s="175">
        <v>0</v>
      </c>
      <c r="T384" s="176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177" t="s">
        <v>282</v>
      </c>
      <c r="AT384" s="177" t="s">
        <v>150</v>
      </c>
      <c r="AU384" s="177" t="s">
        <v>156</v>
      </c>
      <c r="AY384" s="20" t="s">
        <v>148</v>
      </c>
      <c r="BE384" s="178">
        <f>IF(N384="základní",J384,0)</f>
        <v>0</v>
      </c>
      <c r="BF384" s="178">
        <f>IF(N384="snížená",J384,0)</f>
        <v>0</v>
      </c>
      <c r="BG384" s="178">
        <f>IF(N384="zákl. přenesená",J384,0)</f>
        <v>0</v>
      </c>
      <c r="BH384" s="178">
        <f>IF(N384="sníž. přenesená",J384,0)</f>
        <v>0</v>
      </c>
      <c r="BI384" s="178">
        <f>IF(N384="nulová",J384,0)</f>
        <v>0</v>
      </c>
      <c r="BJ384" s="20" t="s">
        <v>156</v>
      </c>
      <c r="BK384" s="178">
        <f>ROUND(I384*H384,2)</f>
        <v>0</v>
      </c>
      <c r="BL384" s="20" t="s">
        <v>282</v>
      </c>
      <c r="BM384" s="177" t="s">
        <v>1525</v>
      </c>
    </row>
    <row r="385" s="2" customFormat="1">
      <c r="A385" s="39"/>
      <c r="B385" s="40"/>
      <c r="C385" s="39"/>
      <c r="D385" s="179" t="s">
        <v>158</v>
      </c>
      <c r="E385" s="39"/>
      <c r="F385" s="180" t="s">
        <v>1526</v>
      </c>
      <c r="G385" s="39"/>
      <c r="H385" s="39"/>
      <c r="I385" s="181"/>
      <c r="J385" s="39"/>
      <c r="K385" s="39"/>
      <c r="L385" s="40"/>
      <c r="M385" s="182"/>
      <c r="N385" s="183"/>
      <c r="O385" s="73"/>
      <c r="P385" s="73"/>
      <c r="Q385" s="73"/>
      <c r="R385" s="73"/>
      <c r="S385" s="73"/>
      <c r="T385" s="74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20" t="s">
        <v>158</v>
      </c>
      <c r="AU385" s="20" t="s">
        <v>156</v>
      </c>
    </row>
    <row r="386" s="2" customFormat="1">
      <c r="A386" s="39"/>
      <c r="B386" s="40"/>
      <c r="C386" s="39"/>
      <c r="D386" s="184" t="s">
        <v>160</v>
      </c>
      <c r="E386" s="39"/>
      <c r="F386" s="185" t="s">
        <v>1527</v>
      </c>
      <c r="G386" s="39"/>
      <c r="H386" s="39"/>
      <c r="I386" s="181"/>
      <c r="J386" s="39"/>
      <c r="K386" s="39"/>
      <c r="L386" s="40"/>
      <c r="M386" s="182"/>
      <c r="N386" s="183"/>
      <c r="O386" s="73"/>
      <c r="P386" s="73"/>
      <c r="Q386" s="73"/>
      <c r="R386" s="73"/>
      <c r="S386" s="73"/>
      <c r="T386" s="74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20" t="s">
        <v>160</v>
      </c>
      <c r="AU386" s="20" t="s">
        <v>156</v>
      </c>
    </row>
    <row r="387" s="2" customFormat="1" ht="37.8" customHeight="1">
      <c r="A387" s="39"/>
      <c r="B387" s="165"/>
      <c r="C387" s="212" t="s">
        <v>568</v>
      </c>
      <c r="D387" s="212" t="s">
        <v>658</v>
      </c>
      <c r="E387" s="213" t="s">
        <v>1528</v>
      </c>
      <c r="F387" s="214" t="s">
        <v>1529</v>
      </c>
      <c r="G387" s="215" t="s">
        <v>369</v>
      </c>
      <c r="H387" s="216">
        <v>24</v>
      </c>
      <c r="I387" s="217"/>
      <c r="J387" s="218">
        <f>ROUND(I387*H387,2)</f>
        <v>0</v>
      </c>
      <c r="K387" s="214" t="s">
        <v>154</v>
      </c>
      <c r="L387" s="219"/>
      <c r="M387" s="220" t="s">
        <v>3</v>
      </c>
      <c r="N387" s="221" t="s">
        <v>48</v>
      </c>
      <c r="O387" s="73"/>
      <c r="P387" s="175">
        <f>O387*H387</f>
        <v>0</v>
      </c>
      <c r="Q387" s="175">
        <v>0.016</v>
      </c>
      <c r="R387" s="175">
        <f>Q387*H387</f>
        <v>0.38400000000000001</v>
      </c>
      <c r="S387" s="175">
        <v>0</v>
      </c>
      <c r="T387" s="176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177" t="s">
        <v>413</v>
      </c>
      <c r="AT387" s="177" t="s">
        <v>658</v>
      </c>
      <c r="AU387" s="177" t="s">
        <v>156</v>
      </c>
      <c r="AY387" s="20" t="s">
        <v>148</v>
      </c>
      <c r="BE387" s="178">
        <f>IF(N387="základní",J387,0)</f>
        <v>0</v>
      </c>
      <c r="BF387" s="178">
        <f>IF(N387="snížená",J387,0)</f>
        <v>0</v>
      </c>
      <c r="BG387" s="178">
        <f>IF(N387="zákl. přenesená",J387,0)</f>
        <v>0</v>
      </c>
      <c r="BH387" s="178">
        <f>IF(N387="sníž. přenesená",J387,0)</f>
        <v>0</v>
      </c>
      <c r="BI387" s="178">
        <f>IF(N387="nulová",J387,0)</f>
        <v>0</v>
      </c>
      <c r="BJ387" s="20" t="s">
        <v>156</v>
      </c>
      <c r="BK387" s="178">
        <f>ROUND(I387*H387,2)</f>
        <v>0</v>
      </c>
      <c r="BL387" s="20" t="s">
        <v>282</v>
      </c>
      <c r="BM387" s="177" t="s">
        <v>1530</v>
      </c>
    </row>
    <row r="388" s="2" customFormat="1">
      <c r="A388" s="39"/>
      <c r="B388" s="40"/>
      <c r="C388" s="39"/>
      <c r="D388" s="179" t="s">
        <v>158</v>
      </c>
      <c r="E388" s="39"/>
      <c r="F388" s="180" t="s">
        <v>1529</v>
      </c>
      <c r="G388" s="39"/>
      <c r="H388" s="39"/>
      <c r="I388" s="181"/>
      <c r="J388" s="39"/>
      <c r="K388" s="39"/>
      <c r="L388" s="40"/>
      <c r="M388" s="182"/>
      <c r="N388" s="183"/>
      <c r="O388" s="73"/>
      <c r="P388" s="73"/>
      <c r="Q388" s="73"/>
      <c r="R388" s="73"/>
      <c r="S388" s="73"/>
      <c r="T388" s="74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20" t="s">
        <v>158</v>
      </c>
      <c r="AU388" s="20" t="s">
        <v>156</v>
      </c>
    </row>
    <row r="389" s="2" customFormat="1" ht="16.5" customHeight="1">
      <c r="A389" s="39"/>
      <c r="B389" s="165"/>
      <c r="C389" s="212" t="s">
        <v>576</v>
      </c>
      <c r="D389" s="212" t="s">
        <v>658</v>
      </c>
      <c r="E389" s="213" t="s">
        <v>1531</v>
      </c>
      <c r="F389" s="214" t="s">
        <v>1532</v>
      </c>
      <c r="G389" s="215" t="s">
        <v>1533</v>
      </c>
      <c r="H389" s="216">
        <v>4</v>
      </c>
      <c r="I389" s="217"/>
      <c r="J389" s="218">
        <f>ROUND(I389*H389,2)</f>
        <v>0</v>
      </c>
      <c r="K389" s="214" t="s">
        <v>3</v>
      </c>
      <c r="L389" s="219"/>
      <c r="M389" s="220" t="s">
        <v>3</v>
      </c>
      <c r="N389" s="221" t="s">
        <v>48</v>
      </c>
      <c r="O389" s="73"/>
      <c r="P389" s="175">
        <f>O389*H389</f>
        <v>0</v>
      </c>
      <c r="Q389" s="175">
        <v>0</v>
      </c>
      <c r="R389" s="175">
        <f>Q389*H389</f>
        <v>0</v>
      </c>
      <c r="S389" s="175">
        <v>0</v>
      </c>
      <c r="T389" s="176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177" t="s">
        <v>413</v>
      </c>
      <c r="AT389" s="177" t="s">
        <v>658</v>
      </c>
      <c r="AU389" s="177" t="s">
        <v>156</v>
      </c>
      <c r="AY389" s="20" t="s">
        <v>148</v>
      </c>
      <c r="BE389" s="178">
        <f>IF(N389="základní",J389,0)</f>
        <v>0</v>
      </c>
      <c r="BF389" s="178">
        <f>IF(N389="snížená",J389,0)</f>
        <v>0</v>
      </c>
      <c r="BG389" s="178">
        <f>IF(N389="zákl. přenesená",J389,0)</f>
        <v>0</v>
      </c>
      <c r="BH389" s="178">
        <f>IF(N389="sníž. přenesená",J389,0)</f>
        <v>0</v>
      </c>
      <c r="BI389" s="178">
        <f>IF(N389="nulová",J389,0)</f>
        <v>0</v>
      </c>
      <c r="BJ389" s="20" t="s">
        <v>156</v>
      </c>
      <c r="BK389" s="178">
        <f>ROUND(I389*H389,2)</f>
        <v>0</v>
      </c>
      <c r="BL389" s="20" t="s">
        <v>282</v>
      </c>
      <c r="BM389" s="177" t="s">
        <v>1534</v>
      </c>
    </row>
    <row r="390" s="2" customFormat="1">
      <c r="A390" s="39"/>
      <c r="B390" s="40"/>
      <c r="C390" s="39"/>
      <c r="D390" s="179" t="s">
        <v>158</v>
      </c>
      <c r="E390" s="39"/>
      <c r="F390" s="180" t="s">
        <v>1532</v>
      </c>
      <c r="G390" s="39"/>
      <c r="H390" s="39"/>
      <c r="I390" s="181"/>
      <c r="J390" s="39"/>
      <c r="K390" s="39"/>
      <c r="L390" s="40"/>
      <c r="M390" s="182"/>
      <c r="N390" s="183"/>
      <c r="O390" s="73"/>
      <c r="P390" s="73"/>
      <c r="Q390" s="73"/>
      <c r="R390" s="73"/>
      <c r="S390" s="73"/>
      <c r="T390" s="74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20" t="s">
        <v>158</v>
      </c>
      <c r="AU390" s="20" t="s">
        <v>156</v>
      </c>
    </row>
    <row r="391" s="2" customFormat="1" ht="24.15" customHeight="1">
      <c r="A391" s="39"/>
      <c r="B391" s="165"/>
      <c r="C391" s="166" t="s">
        <v>587</v>
      </c>
      <c r="D391" s="166" t="s">
        <v>150</v>
      </c>
      <c r="E391" s="167" t="s">
        <v>1207</v>
      </c>
      <c r="F391" s="168" t="s">
        <v>1208</v>
      </c>
      <c r="G391" s="169" t="s">
        <v>853</v>
      </c>
      <c r="H391" s="222"/>
      <c r="I391" s="171"/>
      <c r="J391" s="172">
        <f>ROUND(I391*H391,2)</f>
        <v>0</v>
      </c>
      <c r="K391" s="168" t="s">
        <v>154</v>
      </c>
      <c r="L391" s="40"/>
      <c r="M391" s="173" t="s">
        <v>3</v>
      </c>
      <c r="N391" s="174" t="s">
        <v>48</v>
      </c>
      <c r="O391" s="73"/>
      <c r="P391" s="175">
        <f>O391*H391</f>
        <v>0</v>
      </c>
      <c r="Q391" s="175">
        <v>0</v>
      </c>
      <c r="R391" s="175">
        <f>Q391*H391</f>
        <v>0</v>
      </c>
      <c r="S391" s="175">
        <v>0</v>
      </c>
      <c r="T391" s="176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177" t="s">
        <v>282</v>
      </c>
      <c r="AT391" s="177" t="s">
        <v>150</v>
      </c>
      <c r="AU391" s="177" t="s">
        <v>156</v>
      </c>
      <c r="AY391" s="20" t="s">
        <v>148</v>
      </c>
      <c r="BE391" s="178">
        <f>IF(N391="základní",J391,0)</f>
        <v>0</v>
      </c>
      <c r="BF391" s="178">
        <f>IF(N391="snížená",J391,0)</f>
        <v>0</v>
      </c>
      <c r="BG391" s="178">
        <f>IF(N391="zákl. přenesená",J391,0)</f>
        <v>0</v>
      </c>
      <c r="BH391" s="178">
        <f>IF(N391="sníž. přenesená",J391,0)</f>
        <v>0</v>
      </c>
      <c r="BI391" s="178">
        <f>IF(N391="nulová",J391,0)</f>
        <v>0</v>
      </c>
      <c r="BJ391" s="20" t="s">
        <v>156</v>
      </c>
      <c r="BK391" s="178">
        <f>ROUND(I391*H391,2)</f>
        <v>0</v>
      </c>
      <c r="BL391" s="20" t="s">
        <v>282</v>
      </c>
      <c r="BM391" s="177" t="s">
        <v>1535</v>
      </c>
    </row>
    <row r="392" s="2" customFormat="1">
      <c r="A392" s="39"/>
      <c r="B392" s="40"/>
      <c r="C392" s="39"/>
      <c r="D392" s="179" t="s">
        <v>158</v>
      </c>
      <c r="E392" s="39"/>
      <c r="F392" s="180" t="s">
        <v>1210</v>
      </c>
      <c r="G392" s="39"/>
      <c r="H392" s="39"/>
      <c r="I392" s="181"/>
      <c r="J392" s="39"/>
      <c r="K392" s="39"/>
      <c r="L392" s="40"/>
      <c r="M392" s="182"/>
      <c r="N392" s="183"/>
      <c r="O392" s="73"/>
      <c r="P392" s="73"/>
      <c r="Q392" s="73"/>
      <c r="R392" s="73"/>
      <c r="S392" s="73"/>
      <c r="T392" s="74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20" t="s">
        <v>158</v>
      </c>
      <c r="AU392" s="20" t="s">
        <v>156</v>
      </c>
    </row>
    <row r="393" s="2" customFormat="1">
      <c r="A393" s="39"/>
      <c r="B393" s="40"/>
      <c r="C393" s="39"/>
      <c r="D393" s="184" t="s">
        <v>160</v>
      </c>
      <c r="E393" s="39"/>
      <c r="F393" s="185" t="s">
        <v>1211</v>
      </c>
      <c r="G393" s="39"/>
      <c r="H393" s="39"/>
      <c r="I393" s="181"/>
      <c r="J393" s="39"/>
      <c r="K393" s="39"/>
      <c r="L393" s="40"/>
      <c r="M393" s="182"/>
      <c r="N393" s="183"/>
      <c r="O393" s="73"/>
      <c r="P393" s="73"/>
      <c r="Q393" s="73"/>
      <c r="R393" s="73"/>
      <c r="S393" s="73"/>
      <c r="T393" s="74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20" t="s">
        <v>160</v>
      </c>
      <c r="AU393" s="20" t="s">
        <v>156</v>
      </c>
    </row>
    <row r="394" s="12" customFormat="1" ht="22.8" customHeight="1">
      <c r="A394" s="12"/>
      <c r="B394" s="152"/>
      <c r="C394" s="12"/>
      <c r="D394" s="153" t="s">
        <v>75</v>
      </c>
      <c r="E394" s="163" t="s">
        <v>1536</v>
      </c>
      <c r="F394" s="163" t="s">
        <v>1537</v>
      </c>
      <c r="G394" s="12"/>
      <c r="H394" s="12"/>
      <c r="I394" s="155"/>
      <c r="J394" s="164">
        <f>BK394</f>
        <v>0</v>
      </c>
      <c r="K394" s="12"/>
      <c r="L394" s="152"/>
      <c r="M394" s="157"/>
      <c r="N394" s="158"/>
      <c r="O394" s="158"/>
      <c r="P394" s="159">
        <f>SUM(P395:P441)</f>
        <v>0</v>
      </c>
      <c r="Q394" s="158"/>
      <c r="R394" s="159">
        <f>SUM(R395:R441)</f>
        <v>1.1392980000000001</v>
      </c>
      <c r="S394" s="158"/>
      <c r="T394" s="160">
        <f>SUM(T395:T441)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153" t="s">
        <v>156</v>
      </c>
      <c r="AT394" s="161" t="s">
        <v>75</v>
      </c>
      <c r="AU394" s="161" t="s">
        <v>84</v>
      </c>
      <c r="AY394" s="153" t="s">
        <v>148</v>
      </c>
      <c r="BK394" s="162">
        <f>SUM(BK395:BK441)</f>
        <v>0</v>
      </c>
    </row>
    <row r="395" s="2" customFormat="1" ht="16.5" customHeight="1">
      <c r="A395" s="39"/>
      <c r="B395" s="165"/>
      <c r="C395" s="166" t="s">
        <v>595</v>
      </c>
      <c r="D395" s="166" t="s">
        <v>150</v>
      </c>
      <c r="E395" s="167" t="s">
        <v>1538</v>
      </c>
      <c r="F395" s="168" t="s">
        <v>1539</v>
      </c>
      <c r="G395" s="169" t="s">
        <v>153</v>
      </c>
      <c r="H395" s="170">
        <v>29.199999999999999</v>
      </c>
      <c r="I395" s="171"/>
      <c r="J395" s="172">
        <f>ROUND(I395*H395,2)</f>
        <v>0</v>
      </c>
      <c r="K395" s="168" t="s">
        <v>154</v>
      </c>
      <c r="L395" s="40"/>
      <c r="M395" s="173" t="s">
        <v>3</v>
      </c>
      <c r="N395" s="174" t="s">
        <v>48</v>
      </c>
      <c r="O395" s="73"/>
      <c r="P395" s="175">
        <f>O395*H395</f>
        <v>0</v>
      </c>
      <c r="Q395" s="175">
        <v>0</v>
      </c>
      <c r="R395" s="175">
        <f>Q395*H395</f>
        <v>0</v>
      </c>
      <c r="S395" s="175">
        <v>0</v>
      </c>
      <c r="T395" s="176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177" t="s">
        <v>282</v>
      </c>
      <c r="AT395" s="177" t="s">
        <v>150</v>
      </c>
      <c r="AU395" s="177" t="s">
        <v>156</v>
      </c>
      <c r="AY395" s="20" t="s">
        <v>148</v>
      </c>
      <c r="BE395" s="178">
        <f>IF(N395="základní",J395,0)</f>
        <v>0</v>
      </c>
      <c r="BF395" s="178">
        <f>IF(N395="snížená",J395,0)</f>
        <v>0</v>
      </c>
      <c r="BG395" s="178">
        <f>IF(N395="zákl. přenesená",J395,0)</f>
        <v>0</v>
      </c>
      <c r="BH395" s="178">
        <f>IF(N395="sníž. přenesená",J395,0)</f>
        <v>0</v>
      </c>
      <c r="BI395" s="178">
        <f>IF(N395="nulová",J395,0)</f>
        <v>0</v>
      </c>
      <c r="BJ395" s="20" t="s">
        <v>156</v>
      </c>
      <c r="BK395" s="178">
        <f>ROUND(I395*H395,2)</f>
        <v>0</v>
      </c>
      <c r="BL395" s="20" t="s">
        <v>282</v>
      </c>
      <c r="BM395" s="177" t="s">
        <v>1540</v>
      </c>
    </row>
    <row r="396" s="2" customFormat="1">
      <c r="A396" s="39"/>
      <c r="B396" s="40"/>
      <c r="C396" s="39"/>
      <c r="D396" s="179" t="s">
        <v>158</v>
      </c>
      <c r="E396" s="39"/>
      <c r="F396" s="180" t="s">
        <v>1541</v>
      </c>
      <c r="G396" s="39"/>
      <c r="H396" s="39"/>
      <c r="I396" s="181"/>
      <c r="J396" s="39"/>
      <c r="K396" s="39"/>
      <c r="L396" s="40"/>
      <c r="M396" s="182"/>
      <c r="N396" s="183"/>
      <c r="O396" s="73"/>
      <c r="P396" s="73"/>
      <c r="Q396" s="73"/>
      <c r="R396" s="73"/>
      <c r="S396" s="73"/>
      <c r="T396" s="74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20" t="s">
        <v>158</v>
      </c>
      <c r="AU396" s="20" t="s">
        <v>156</v>
      </c>
    </row>
    <row r="397" s="2" customFormat="1">
      <c r="A397" s="39"/>
      <c r="B397" s="40"/>
      <c r="C397" s="39"/>
      <c r="D397" s="184" t="s">
        <v>160</v>
      </c>
      <c r="E397" s="39"/>
      <c r="F397" s="185" t="s">
        <v>1542</v>
      </c>
      <c r="G397" s="39"/>
      <c r="H397" s="39"/>
      <c r="I397" s="181"/>
      <c r="J397" s="39"/>
      <c r="K397" s="39"/>
      <c r="L397" s="40"/>
      <c r="M397" s="182"/>
      <c r="N397" s="183"/>
      <c r="O397" s="73"/>
      <c r="P397" s="73"/>
      <c r="Q397" s="73"/>
      <c r="R397" s="73"/>
      <c r="S397" s="73"/>
      <c r="T397" s="74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20" t="s">
        <v>160</v>
      </c>
      <c r="AU397" s="20" t="s">
        <v>156</v>
      </c>
    </row>
    <row r="398" s="2" customFormat="1" ht="16.5" customHeight="1">
      <c r="A398" s="39"/>
      <c r="B398" s="165"/>
      <c r="C398" s="166" t="s">
        <v>1543</v>
      </c>
      <c r="D398" s="166" t="s">
        <v>150</v>
      </c>
      <c r="E398" s="167" t="s">
        <v>1544</v>
      </c>
      <c r="F398" s="168" t="s">
        <v>1545</v>
      </c>
      <c r="G398" s="169" t="s">
        <v>153</v>
      </c>
      <c r="H398" s="170">
        <v>29.199999999999999</v>
      </c>
      <c r="I398" s="171"/>
      <c r="J398" s="172">
        <f>ROUND(I398*H398,2)</f>
        <v>0</v>
      </c>
      <c r="K398" s="168" t="s">
        <v>154</v>
      </c>
      <c r="L398" s="40"/>
      <c r="M398" s="173" t="s">
        <v>3</v>
      </c>
      <c r="N398" s="174" t="s">
        <v>48</v>
      </c>
      <c r="O398" s="73"/>
      <c r="P398" s="175">
        <f>O398*H398</f>
        <v>0</v>
      </c>
      <c r="Q398" s="175">
        <v>0.00029999999999999997</v>
      </c>
      <c r="R398" s="175">
        <f>Q398*H398</f>
        <v>0.0087599999999999987</v>
      </c>
      <c r="S398" s="175">
        <v>0</v>
      </c>
      <c r="T398" s="176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177" t="s">
        <v>282</v>
      </c>
      <c r="AT398" s="177" t="s">
        <v>150</v>
      </c>
      <c r="AU398" s="177" t="s">
        <v>156</v>
      </c>
      <c r="AY398" s="20" t="s">
        <v>148</v>
      </c>
      <c r="BE398" s="178">
        <f>IF(N398="základní",J398,0)</f>
        <v>0</v>
      </c>
      <c r="BF398" s="178">
        <f>IF(N398="snížená",J398,0)</f>
        <v>0</v>
      </c>
      <c r="BG398" s="178">
        <f>IF(N398="zákl. přenesená",J398,0)</f>
        <v>0</v>
      </c>
      <c r="BH398" s="178">
        <f>IF(N398="sníž. přenesená",J398,0)</f>
        <v>0</v>
      </c>
      <c r="BI398" s="178">
        <f>IF(N398="nulová",J398,0)</f>
        <v>0</v>
      </c>
      <c r="BJ398" s="20" t="s">
        <v>156</v>
      </c>
      <c r="BK398" s="178">
        <f>ROUND(I398*H398,2)</f>
        <v>0</v>
      </c>
      <c r="BL398" s="20" t="s">
        <v>282</v>
      </c>
      <c r="BM398" s="177" t="s">
        <v>1546</v>
      </c>
    </row>
    <row r="399" s="2" customFormat="1">
      <c r="A399" s="39"/>
      <c r="B399" s="40"/>
      <c r="C399" s="39"/>
      <c r="D399" s="179" t="s">
        <v>158</v>
      </c>
      <c r="E399" s="39"/>
      <c r="F399" s="180" t="s">
        <v>1547</v>
      </c>
      <c r="G399" s="39"/>
      <c r="H399" s="39"/>
      <c r="I399" s="181"/>
      <c r="J399" s="39"/>
      <c r="K399" s="39"/>
      <c r="L399" s="40"/>
      <c r="M399" s="182"/>
      <c r="N399" s="183"/>
      <c r="O399" s="73"/>
      <c r="P399" s="73"/>
      <c r="Q399" s="73"/>
      <c r="R399" s="73"/>
      <c r="S399" s="73"/>
      <c r="T399" s="74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20" t="s">
        <v>158</v>
      </c>
      <c r="AU399" s="20" t="s">
        <v>156</v>
      </c>
    </row>
    <row r="400" s="2" customFormat="1">
      <c r="A400" s="39"/>
      <c r="B400" s="40"/>
      <c r="C400" s="39"/>
      <c r="D400" s="184" t="s">
        <v>160</v>
      </c>
      <c r="E400" s="39"/>
      <c r="F400" s="185" t="s">
        <v>1548</v>
      </c>
      <c r="G400" s="39"/>
      <c r="H400" s="39"/>
      <c r="I400" s="181"/>
      <c r="J400" s="39"/>
      <c r="K400" s="39"/>
      <c r="L400" s="40"/>
      <c r="M400" s="182"/>
      <c r="N400" s="183"/>
      <c r="O400" s="73"/>
      <c r="P400" s="73"/>
      <c r="Q400" s="73"/>
      <c r="R400" s="73"/>
      <c r="S400" s="73"/>
      <c r="T400" s="74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20" t="s">
        <v>160</v>
      </c>
      <c r="AU400" s="20" t="s">
        <v>156</v>
      </c>
    </row>
    <row r="401" s="2" customFormat="1" ht="24.15" customHeight="1">
      <c r="A401" s="39"/>
      <c r="B401" s="165"/>
      <c r="C401" s="166" t="s">
        <v>1549</v>
      </c>
      <c r="D401" s="166" t="s">
        <v>150</v>
      </c>
      <c r="E401" s="167" t="s">
        <v>1550</v>
      </c>
      <c r="F401" s="168" t="s">
        <v>1551</v>
      </c>
      <c r="G401" s="169" t="s">
        <v>153</v>
      </c>
      <c r="H401" s="170">
        <v>29.199999999999999</v>
      </c>
      <c r="I401" s="171"/>
      <c r="J401" s="172">
        <f>ROUND(I401*H401,2)</f>
        <v>0</v>
      </c>
      <c r="K401" s="168" t="s">
        <v>154</v>
      </c>
      <c r="L401" s="40"/>
      <c r="M401" s="173" t="s">
        <v>3</v>
      </c>
      <c r="N401" s="174" t="s">
        <v>48</v>
      </c>
      <c r="O401" s="73"/>
      <c r="P401" s="175">
        <f>O401*H401</f>
        <v>0</v>
      </c>
      <c r="Q401" s="175">
        <v>0.0075799999999999999</v>
      </c>
      <c r="R401" s="175">
        <f>Q401*H401</f>
        <v>0.22133600000000001</v>
      </c>
      <c r="S401" s="175">
        <v>0</v>
      </c>
      <c r="T401" s="176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177" t="s">
        <v>282</v>
      </c>
      <c r="AT401" s="177" t="s">
        <v>150</v>
      </c>
      <c r="AU401" s="177" t="s">
        <v>156</v>
      </c>
      <c r="AY401" s="20" t="s">
        <v>148</v>
      </c>
      <c r="BE401" s="178">
        <f>IF(N401="základní",J401,0)</f>
        <v>0</v>
      </c>
      <c r="BF401" s="178">
        <f>IF(N401="snížená",J401,0)</f>
        <v>0</v>
      </c>
      <c r="BG401" s="178">
        <f>IF(N401="zákl. přenesená",J401,0)</f>
        <v>0</v>
      </c>
      <c r="BH401" s="178">
        <f>IF(N401="sníž. přenesená",J401,0)</f>
        <v>0</v>
      </c>
      <c r="BI401" s="178">
        <f>IF(N401="nulová",J401,0)</f>
        <v>0</v>
      </c>
      <c r="BJ401" s="20" t="s">
        <v>156</v>
      </c>
      <c r="BK401" s="178">
        <f>ROUND(I401*H401,2)</f>
        <v>0</v>
      </c>
      <c r="BL401" s="20" t="s">
        <v>282</v>
      </c>
      <c r="BM401" s="177" t="s">
        <v>1552</v>
      </c>
    </row>
    <row r="402" s="2" customFormat="1">
      <c r="A402" s="39"/>
      <c r="B402" s="40"/>
      <c r="C402" s="39"/>
      <c r="D402" s="179" t="s">
        <v>158</v>
      </c>
      <c r="E402" s="39"/>
      <c r="F402" s="180" t="s">
        <v>1553</v>
      </c>
      <c r="G402" s="39"/>
      <c r="H402" s="39"/>
      <c r="I402" s="181"/>
      <c r="J402" s="39"/>
      <c r="K402" s="39"/>
      <c r="L402" s="40"/>
      <c r="M402" s="182"/>
      <c r="N402" s="183"/>
      <c r="O402" s="73"/>
      <c r="P402" s="73"/>
      <c r="Q402" s="73"/>
      <c r="R402" s="73"/>
      <c r="S402" s="73"/>
      <c r="T402" s="74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20" t="s">
        <v>158</v>
      </c>
      <c r="AU402" s="20" t="s">
        <v>156</v>
      </c>
    </row>
    <row r="403" s="2" customFormat="1">
      <c r="A403" s="39"/>
      <c r="B403" s="40"/>
      <c r="C403" s="39"/>
      <c r="D403" s="184" t="s">
        <v>160</v>
      </c>
      <c r="E403" s="39"/>
      <c r="F403" s="185" t="s">
        <v>1554</v>
      </c>
      <c r="G403" s="39"/>
      <c r="H403" s="39"/>
      <c r="I403" s="181"/>
      <c r="J403" s="39"/>
      <c r="K403" s="39"/>
      <c r="L403" s="40"/>
      <c r="M403" s="182"/>
      <c r="N403" s="183"/>
      <c r="O403" s="73"/>
      <c r="P403" s="73"/>
      <c r="Q403" s="73"/>
      <c r="R403" s="73"/>
      <c r="S403" s="73"/>
      <c r="T403" s="74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20" t="s">
        <v>160</v>
      </c>
      <c r="AU403" s="20" t="s">
        <v>156</v>
      </c>
    </row>
    <row r="404" s="13" customFormat="1">
      <c r="A404" s="13"/>
      <c r="B404" s="186"/>
      <c r="C404" s="13"/>
      <c r="D404" s="179" t="s">
        <v>162</v>
      </c>
      <c r="E404" s="187" t="s">
        <v>3</v>
      </c>
      <c r="F404" s="188" t="s">
        <v>197</v>
      </c>
      <c r="G404" s="13"/>
      <c r="H404" s="187" t="s">
        <v>3</v>
      </c>
      <c r="I404" s="189"/>
      <c r="J404" s="13"/>
      <c r="K404" s="13"/>
      <c r="L404" s="186"/>
      <c r="M404" s="190"/>
      <c r="N404" s="191"/>
      <c r="O404" s="191"/>
      <c r="P404" s="191"/>
      <c r="Q404" s="191"/>
      <c r="R404" s="191"/>
      <c r="S404" s="191"/>
      <c r="T404" s="19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87" t="s">
        <v>162</v>
      </c>
      <c r="AU404" s="187" t="s">
        <v>156</v>
      </c>
      <c r="AV404" s="13" t="s">
        <v>84</v>
      </c>
      <c r="AW404" s="13" t="s">
        <v>37</v>
      </c>
      <c r="AX404" s="13" t="s">
        <v>76</v>
      </c>
      <c r="AY404" s="187" t="s">
        <v>148</v>
      </c>
    </row>
    <row r="405" s="14" customFormat="1">
      <c r="A405" s="14"/>
      <c r="B405" s="193"/>
      <c r="C405" s="14"/>
      <c r="D405" s="179" t="s">
        <v>162</v>
      </c>
      <c r="E405" s="194" t="s">
        <v>3</v>
      </c>
      <c r="F405" s="195" t="s">
        <v>1555</v>
      </c>
      <c r="G405" s="14"/>
      <c r="H405" s="196">
        <v>29.199999999999999</v>
      </c>
      <c r="I405" s="197"/>
      <c r="J405" s="14"/>
      <c r="K405" s="14"/>
      <c r="L405" s="193"/>
      <c r="M405" s="198"/>
      <c r="N405" s="199"/>
      <c r="O405" s="199"/>
      <c r="P405" s="199"/>
      <c r="Q405" s="199"/>
      <c r="R405" s="199"/>
      <c r="S405" s="199"/>
      <c r="T405" s="20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194" t="s">
        <v>162</v>
      </c>
      <c r="AU405" s="194" t="s">
        <v>156</v>
      </c>
      <c r="AV405" s="14" t="s">
        <v>156</v>
      </c>
      <c r="AW405" s="14" t="s">
        <v>37</v>
      </c>
      <c r="AX405" s="14" t="s">
        <v>84</v>
      </c>
      <c r="AY405" s="194" t="s">
        <v>148</v>
      </c>
    </row>
    <row r="406" s="2" customFormat="1" ht="24.15" customHeight="1">
      <c r="A406" s="39"/>
      <c r="B406" s="165"/>
      <c r="C406" s="166" t="s">
        <v>1556</v>
      </c>
      <c r="D406" s="166" t="s">
        <v>150</v>
      </c>
      <c r="E406" s="167" t="s">
        <v>1557</v>
      </c>
      <c r="F406" s="168" t="s">
        <v>1558</v>
      </c>
      <c r="G406" s="169" t="s">
        <v>276</v>
      </c>
      <c r="H406" s="170">
        <v>62</v>
      </c>
      <c r="I406" s="171"/>
      <c r="J406" s="172">
        <f>ROUND(I406*H406,2)</f>
        <v>0</v>
      </c>
      <c r="K406" s="168" t="s">
        <v>154</v>
      </c>
      <c r="L406" s="40"/>
      <c r="M406" s="173" t="s">
        <v>3</v>
      </c>
      <c r="N406" s="174" t="s">
        <v>48</v>
      </c>
      <c r="O406" s="73"/>
      <c r="P406" s="175">
        <f>O406*H406</f>
        <v>0</v>
      </c>
      <c r="Q406" s="175">
        <v>0</v>
      </c>
      <c r="R406" s="175">
        <f>Q406*H406</f>
        <v>0</v>
      </c>
      <c r="S406" s="175">
        <v>0</v>
      </c>
      <c r="T406" s="176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177" t="s">
        <v>282</v>
      </c>
      <c r="AT406" s="177" t="s">
        <v>150</v>
      </c>
      <c r="AU406" s="177" t="s">
        <v>156</v>
      </c>
      <c r="AY406" s="20" t="s">
        <v>148</v>
      </c>
      <c r="BE406" s="178">
        <f>IF(N406="základní",J406,0)</f>
        <v>0</v>
      </c>
      <c r="BF406" s="178">
        <f>IF(N406="snížená",J406,0)</f>
        <v>0</v>
      </c>
      <c r="BG406" s="178">
        <f>IF(N406="zákl. přenesená",J406,0)</f>
        <v>0</v>
      </c>
      <c r="BH406" s="178">
        <f>IF(N406="sníž. přenesená",J406,0)</f>
        <v>0</v>
      </c>
      <c r="BI406" s="178">
        <f>IF(N406="nulová",J406,0)</f>
        <v>0</v>
      </c>
      <c r="BJ406" s="20" t="s">
        <v>156</v>
      </c>
      <c r="BK406" s="178">
        <f>ROUND(I406*H406,2)</f>
        <v>0</v>
      </c>
      <c r="BL406" s="20" t="s">
        <v>282</v>
      </c>
      <c r="BM406" s="177" t="s">
        <v>1559</v>
      </c>
    </row>
    <row r="407" s="2" customFormat="1">
      <c r="A407" s="39"/>
      <c r="B407" s="40"/>
      <c r="C407" s="39"/>
      <c r="D407" s="179" t="s">
        <v>158</v>
      </c>
      <c r="E407" s="39"/>
      <c r="F407" s="180" t="s">
        <v>1560</v>
      </c>
      <c r="G407" s="39"/>
      <c r="H407" s="39"/>
      <c r="I407" s="181"/>
      <c r="J407" s="39"/>
      <c r="K407" s="39"/>
      <c r="L407" s="40"/>
      <c r="M407" s="182"/>
      <c r="N407" s="183"/>
      <c r="O407" s="73"/>
      <c r="P407" s="73"/>
      <c r="Q407" s="73"/>
      <c r="R407" s="73"/>
      <c r="S407" s="73"/>
      <c r="T407" s="74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20" t="s">
        <v>158</v>
      </c>
      <c r="AU407" s="20" t="s">
        <v>156</v>
      </c>
    </row>
    <row r="408" s="2" customFormat="1">
      <c r="A408" s="39"/>
      <c r="B408" s="40"/>
      <c r="C408" s="39"/>
      <c r="D408" s="184" t="s">
        <v>160</v>
      </c>
      <c r="E408" s="39"/>
      <c r="F408" s="185" t="s">
        <v>1561</v>
      </c>
      <c r="G408" s="39"/>
      <c r="H408" s="39"/>
      <c r="I408" s="181"/>
      <c r="J408" s="39"/>
      <c r="K408" s="39"/>
      <c r="L408" s="40"/>
      <c r="M408" s="182"/>
      <c r="N408" s="183"/>
      <c r="O408" s="73"/>
      <c r="P408" s="73"/>
      <c r="Q408" s="73"/>
      <c r="R408" s="73"/>
      <c r="S408" s="73"/>
      <c r="T408" s="74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20" t="s">
        <v>160</v>
      </c>
      <c r="AU408" s="20" t="s">
        <v>156</v>
      </c>
    </row>
    <row r="409" s="13" customFormat="1">
      <c r="A409" s="13"/>
      <c r="B409" s="186"/>
      <c r="C409" s="13"/>
      <c r="D409" s="179" t="s">
        <v>162</v>
      </c>
      <c r="E409" s="187" t="s">
        <v>3</v>
      </c>
      <c r="F409" s="188" t="s">
        <v>197</v>
      </c>
      <c r="G409" s="13"/>
      <c r="H409" s="187" t="s">
        <v>3</v>
      </c>
      <c r="I409" s="189"/>
      <c r="J409" s="13"/>
      <c r="K409" s="13"/>
      <c r="L409" s="186"/>
      <c r="M409" s="190"/>
      <c r="N409" s="191"/>
      <c r="O409" s="191"/>
      <c r="P409" s="191"/>
      <c r="Q409" s="191"/>
      <c r="R409" s="191"/>
      <c r="S409" s="191"/>
      <c r="T409" s="19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87" t="s">
        <v>162</v>
      </c>
      <c r="AU409" s="187" t="s">
        <v>156</v>
      </c>
      <c r="AV409" s="13" t="s">
        <v>84</v>
      </c>
      <c r="AW409" s="13" t="s">
        <v>37</v>
      </c>
      <c r="AX409" s="13" t="s">
        <v>76</v>
      </c>
      <c r="AY409" s="187" t="s">
        <v>148</v>
      </c>
    </row>
    <row r="410" s="14" customFormat="1">
      <c r="A410" s="14"/>
      <c r="B410" s="193"/>
      <c r="C410" s="14"/>
      <c r="D410" s="179" t="s">
        <v>162</v>
      </c>
      <c r="E410" s="194" t="s">
        <v>3</v>
      </c>
      <c r="F410" s="195" t="s">
        <v>1562</v>
      </c>
      <c r="G410" s="14"/>
      <c r="H410" s="196">
        <v>62</v>
      </c>
      <c r="I410" s="197"/>
      <c r="J410" s="14"/>
      <c r="K410" s="14"/>
      <c r="L410" s="193"/>
      <c r="M410" s="198"/>
      <c r="N410" s="199"/>
      <c r="O410" s="199"/>
      <c r="P410" s="199"/>
      <c r="Q410" s="199"/>
      <c r="R410" s="199"/>
      <c r="S410" s="199"/>
      <c r="T410" s="20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194" t="s">
        <v>162</v>
      </c>
      <c r="AU410" s="194" t="s">
        <v>156</v>
      </c>
      <c r="AV410" s="14" t="s">
        <v>156</v>
      </c>
      <c r="AW410" s="14" t="s">
        <v>37</v>
      </c>
      <c r="AX410" s="14" t="s">
        <v>84</v>
      </c>
      <c r="AY410" s="194" t="s">
        <v>148</v>
      </c>
    </row>
    <row r="411" s="2" customFormat="1" ht="16.5" customHeight="1">
      <c r="A411" s="39"/>
      <c r="B411" s="165"/>
      <c r="C411" s="212" t="s">
        <v>1563</v>
      </c>
      <c r="D411" s="212" t="s">
        <v>658</v>
      </c>
      <c r="E411" s="213" t="s">
        <v>1564</v>
      </c>
      <c r="F411" s="214" t="s">
        <v>1565</v>
      </c>
      <c r="G411" s="215" t="s">
        <v>276</v>
      </c>
      <c r="H411" s="216">
        <v>68.200000000000003</v>
      </c>
      <c r="I411" s="217"/>
      <c r="J411" s="218">
        <f>ROUND(I411*H411,2)</f>
        <v>0</v>
      </c>
      <c r="K411" s="214" t="s">
        <v>154</v>
      </c>
      <c r="L411" s="219"/>
      <c r="M411" s="220" t="s">
        <v>3</v>
      </c>
      <c r="N411" s="221" t="s">
        <v>48</v>
      </c>
      <c r="O411" s="73"/>
      <c r="P411" s="175">
        <f>O411*H411</f>
        <v>0</v>
      </c>
      <c r="Q411" s="175">
        <v>1.0000000000000001E-05</v>
      </c>
      <c r="R411" s="175">
        <f>Q411*H411</f>
        <v>0.0006820000000000001</v>
      </c>
      <c r="S411" s="175">
        <v>0</v>
      </c>
      <c r="T411" s="176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177" t="s">
        <v>413</v>
      </c>
      <c r="AT411" s="177" t="s">
        <v>658</v>
      </c>
      <c r="AU411" s="177" t="s">
        <v>156</v>
      </c>
      <c r="AY411" s="20" t="s">
        <v>148</v>
      </c>
      <c r="BE411" s="178">
        <f>IF(N411="základní",J411,0)</f>
        <v>0</v>
      </c>
      <c r="BF411" s="178">
        <f>IF(N411="snížená",J411,0)</f>
        <v>0</v>
      </c>
      <c r="BG411" s="178">
        <f>IF(N411="zákl. přenesená",J411,0)</f>
        <v>0</v>
      </c>
      <c r="BH411" s="178">
        <f>IF(N411="sníž. přenesená",J411,0)</f>
        <v>0</v>
      </c>
      <c r="BI411" s="178">
        <f>IF(N411="nulová",J411,0)</f>
        <v>0</v>
      </c>
      <c r="BJ411" s="20" t="s">
        <v>156</v>
      </c>
      <c r="BK411" s="178">
        <f>ROUND(I411*H411,2)</f>
        <v>0</v>
      </c>
      <c r="BL411" s="20" t="s">
        <v>282</v>
      </c>
      <c r="BM411" s="177" t="s">
        <v>1566</v>
      </c>
    </row>
    <row r="412" s="2" customFormat="1">
      <c r="A412" s="39"/>
      <c r="B412" s="40"/>
      <c r="C412" s="39"/>
      <c r="D412" s="179" t="s">
        <v>158</v>
      </c>
      <c r="E412" s="39"/>
      <c r="F412" s="180" t="s">
        <v>1565</v>
      </c>
      <c r="G412" s="39"/>
      <c r="H412" s="39"/>
      <c r="I412" s="181"/>
      <c r="J412" s="39"/>
      <c r="K412" s="39"/>
      <c r="L412" s="40"/>
      <c r="M412" s="182"/>
      <c r="N412" s="183"/>
      <c r="O412" s="73"/>
      <c r="P412" s="73"/>
      <c r="Q412" s="73"/>
      <c r="R412" s="73"/>
      <c r="S412" s="73"/>
      <c r="T412" s="74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20" t="s">
        <v>158</v>
      </c>
      <c r="AU412" s="20" t="s">
        <v>156</v>
      </c>
    </row>
    <row r="413" s="14" customFormat="1">
      <c r="A413" s="14"/>
      <c r="B413" s="193"/>
      <c r="C413" s="14"/>
      <c r="D413" s="179" t="s">
        <v>162</v>
      </c>
      <c r="E413" s="14"/>
      <c r="F413" s="195" t="s">
        <v>1567</v>
      </c>
      <c r="G413" s="14"/>
      <c r="H413" s="196">
        <v>68.200000000000003</v>
      </c>
      <c r="I413" s="197"/>
      <c r="J413" s="14"/>
      <c r="K413" s="14"/>
      <c r="L413" s="193"/>
      <c r="M413" s="198"/>
      <c r="N413" s="199"/>
      <c r="O413" s="199"/>
      <c r="P413" s="199"/>
      <c r="Q413" s="199"/>
      <c r="R413" s="199"/>
      <c r="S413" s="199"/>
      <c r="T413" s="200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194" t="s">
        <v>162</v>
      </c>
      <c r="AU413" s="194" t="s">
        <v>156</v>
      </c>
      <c r="AV413" s="14" t="s">
        <v>156</v>
      </c>
      <c r="AW413" s="14" t="s">
        <v>4</v>
      </c>
      <c r="AX413" s="14" t="s">
        <v>84</v>
      </c>
      <c r="AY413" s="194" t="s">
        <v>148</v>
      </c>
    </row>
    <row r="414" s="2" customFormat="1" ht="37.8" customHeight="1">
      <c r="A414" s="39"/>
      <c r="B414" s="165"/>
      <c r="C414" s="166" t="s">
        <v>1568</v>
      </c>
      <c r="D414" s="166" t="s">
        <v>150</v>
      </c>
      <c r="E414" s="167" t="s">
        <v>1569</v>
      </c>
      <c r="F414" s="168" t="s">
        <v>1570</v>
      </c>
      <c r="G414" s="169" t="s">
        <v>153</v>
      </c>
      <c r="H414" s="170">
        <v>29.199999999999999</v>
      </c>
      <c r="I414" s="171"/>
      <c r="J414" s="172">
        <f>ROUND(I414*H414,2)</f>
        <v>0</v>
      </c>
      <c r="K414" s="168" t="s">
        <v>154</v>
      </c>
      <c r="L414" s="40"/>
      <c r="M414" s="173" t="s">
        <v>3</v>
      </c>
      <c r="N414" s="174" t="s">
        <v>48</v>
      </c>
      <c r="O414" s="73"/>
      <c r="P414" s="175">
        <f>O414*H414</f>
        <v>0</v>
      </c>
      <c r="Q414" s="175">
        <v>0.0053</v>
      </c>
      <c r="R414" s="175">
        <f>Q414*H414</f>
        <v>0.15476000000000001</v>
      </c>
      <c r="S414" s="175">
        <v>0</v>
      </c>
      <c r="T414" s="176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177" t="s">
        <v>282</v>
      </c>
      <c r="AT414" s="177" t="s">
        <v>150</v>
      </c>
      <c r="AU414" s="177" t="s">
        <v>156</v>
      </c>
      <c r="AY414" s="20" t="s">
        <v>148</v>
      </c>
      <c r="BE414" s="178">
        <f>IF(N414="základní",J414,0)</f>
        <v>0</v>
      </c>
      <c r="BF414" s="178">
        <f>IF(N414="snížená",J414,0)</f>
        <v>0</v>
      </c>
      <c r="BG414" s="178">
        <f>IF(N414="zákl. přenesená",J414,0)</f>
        <v>0</v>
      </c>
      <c r="BH414" s="178">
        <f>IF(N414="sníž. přenesená",J414,0)</f>
        <v>0</v>
      </c>
      <c r="BI414" s="178">
        <f>IF(N414="nulová",J414,0)</f>
        <v>0</v>
      </c>
      <c r="BJ414" s="20" t="s">
        <v>156</v>
      </c>
      <c r="BK414" s="178">
        <f>ROUND(I414*H414,2)</f>
        <v>0</v>
      </c>
      <c r="BL414" s="20" t="s">
        <v>282</v>
      </c>
      <c r="BM414" s="177" t="s">
        <v>1571</v>
      </c>
    </row>
    <row r="415" s="2" customFormat="1">
      <c r="A415" s="39"/>
      <c r="B415" s="40"/>
      <c r="C415" s="39"/>
      <c r="D415" s="179" t="s">
        <v>158</v>
      </c>
      <c r="E415" s="39"/>
      <c r="F415" s="180" t="s">
        <v>1572</v>
      </c>
      <c r="G415" s="39"/>
      <c r="H415" s="39"/>
      <c r="I415" s="181"/>
      <c r="J415" s="39"/>
      <c r="K415" s="39"/>
      <c r="L415" s="40"/>
      <c r="M415" s="182"/>
      <c r="N415" s="183"/>
      <c r="O415" s="73"/>
      <c r="P415" s="73"/>
      <c r="Q415" s="73"/>
      <c r="R415" s="73"/>
      <c r="S415" s="73"/>
      <c r="T415" s="74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20" t="s">
        <v>158</v>
      </c>
      <c r="AU415" s="20" t="s">
        <v>156</v>
      </c>
    </row>
    <row r="416" s="2" customFormat="1">
      <c r="A416" s="39"/>
      <c r="B416" s="40"/>
      <c r="C416" s="39"/>
      <c r="D416" s="184" t="s">
        <v>160</v>
      </c>
      <c r="E416" s="39"/>
      <c r="F416" s="185" t="s">
        <v>1573</v>
      </c>
      <c r="G416" s="39"/>
      <c r="H416" s="39"/>
      <c r="I416" s="181"/>
      <c r="J416" s="39"/>
      <c r="K416" s="39"/>
      <c r="L416" s="40"/>
      <c r="M416" s="182"/>
      <c r="N416" s="183"/>
      <c r="O416" s="73"/>
      <c r="P416" s="73"/>
      <c r="Q416" s="73"/>
      <c r="R416" s="73"/>
      <c r="S416" s="73"/>
      <c r="T416" s="74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20" t="s">
        <v>160</v>
      </c>
      <c r="AU416" s="20" t="s">
        <v>156</v>
      </c>
    </row>
    <row r="417" s="13" customFormat="1">
      <c r="A417" s="13"/>
      <c r="B417" s="186"/>
      <c r="C417" s="13"/>
      <c r="D417" s="179" t="s">
        <v>162</v>
      </c>
      <c r="E417" s="187" t="s">
        <v>3</v>
      </c>
      <c r="F417" s="188" t="s">
        <v>197</v>
      </c>
      <c r="G417" s="13"/>
      <c r="H417" s="187" t="s">
        <v>3</v>
      </c>
      <c r="I417" s="189"/>
      <c r="J417" s="13"/>
      <c r="K417" s="13"/>
      <c r="L417" s="186"/>
      <c r="M417" s="190"/>
      <c r="N417" s="191"/>
      <c r="O417" s="191"/>
      <c r="P417" s="191"/>
      <c r="Q417" s="191"/>
      <c r="R417" s="191"/>
      <c r="S417" s="191"/>
      <c r="T417" s="19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87" t="s">
        <v>162</v>
      </c>
      <c r="AU417" s="187" t="s">
        <v>156</v>
      </c>
      <c r="AV417" s="13" t="s">
        <v>84</v>
      </c>
      <c r="AW417" s="13" t="s">
        <v>37</v>
      </c>
      <c r="AX417" s="13" t="s">
        <v>76</v>
      </c>
      <c r="AY417" s="187" t="s">
        <v>148</v>
      </c>
    </row>
    <row r="418" s="14" customFormat="1">
      <c r="A418" s="14"/>
      <c r="B418" s="193"/>
      <c r="C418" s="14"/>
      <c r="D418" s="179" t="s">
        <v>162</v>
      </c>
      <c r="E418" s="194" t="s">
        <v>3</v>
      </c>
      <c r="F418" s="195" t="s">
        <v>1555</v>
      </c>
      <c r="G418" s="14"/>
      <c r="H418" s="196">
        <v>29.199999999999999</v>
      </c>
      <c r="I418" s="197"/>
      <c r="J418" s="14"/>
      <c r="K418" s="14"/>
      <c r="L418" s="193"/>
      <c r="M418" s="198"/>
      <c r="N418" s="199"/>
      <c r="O418" s="199"/>
      <c r="P418" s="199"/>
      <c r="Q418" s="199"/>
      <c r="R418" s="199"/>
      <c r="S418" s="199"/>
      <c r="T418" s="200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194" t="s">
        <v>162</v>
      </c>
      <c r="AU418" s="194" t="s">
        <v>156</v>
      </c>
      <c r="AV418" s="14" t="s">
        <v>156</v>
      </c>
      <c r="AW418" s="14" t="s">
        <v>37</v>
      </c>
      <c r="AX418" s="14" t="s">
        <v>84</v>
      </c>
      <c r="AY418" s="194" t="s">
        <v>148</v>
      </c>
    </row>
    <row r="419" s="2" customFormat="1" ht="33" customHeight="1">
      <c r="A419" s="39"/>
      <c r="B419" s="165"/>
      <c r="C419" s="212" t="s">
        <v>1574</v>
      </c>
      <c r="D419" s="212" t="s">
        <v>658</v>
      </c>
      <c r="E419" s="213" t="s">
        <v>1575</v>
      </c>
      <c r="F419" s="214" t="s">
        <v>1576</v>
      </c>
      <c r="G419" s="215" t="s">
        <v>153</v>
      </c>
      <c r="H419" s="216">
        <v>32.119999999999997</v>
      </c>
      <c r="I419" s="217"/>
      <c r="J419" s="218">
        <f>ROUND(I419*H419,2)</f>
        <v>0</v>
      </c>
      <c r="K419" s="214" t="s">
        <v>154</v>
      </c>
      <c r="L419" s="219"/>
      <c r="M419" s="220" t="s">
        <v>3</v>
      </c>
      <c r="N419" s="221" t="s">
        <v>48</v>
      </c>
      <c r="O419" s="73"/>
      <c r="P419" s="175">
        <f>O419*H419</f>
        <v>0</v>
      </c>
      <c r="Q419" s="175">
        <v>0.021999999999999999</v>
      </c>
      <c r="R419" s="175">
        <f>Q419*H419</f>
        <v>0.70663999999999993</v>
      </c>
      <c r="S419" s="175">
        <v>0</v>
      </c>
      <c r="T419" s="176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177" t="s">
        <v>413</v>
      </c>
      <c r="AT419" s="177" t="s">
        <v>658</v>
      </c>
      <c r="AU419" s="177" t="s">
        <v>156</v>
      </c>
      <c r="AY419" s="20" t="s">
        <v>148</v>
      </c>
      <c r="BE419" s="178">
        <f>IF(N419="základní",J419,0)</f>
        <v>0</v>
      </c>
      <c r="BF419" s="178">
        <f>IF(N419="snížená",J419,0)</f>
        <v>0</v>
      </c>
      <c r="BG419" s="178">
        <f>IF(N419="zákl. přenesená",J419,0)</f>
        <v>0</v>
      </c>
      <c r="BH419" s="178">
        <f>IF(N419="sníž. přenesená",J419,0)</f>
        <v>0</v>
      </c>
      <c r="BI419" s="178">
        <f>IF(N419="nulová",J419,0)</f>
        <v>0</v>
      </c>
      <c r="BJ419" s="20" t="s">
        <v>156</v>
      </c>
      <c r="BK419" s="178">
        <f>ROUND(I419*H419,2)</f>
        <v>0</v>
      </c>
      <c r="BL419" s="20" t="s">
        <v>282</v>
      </c>
      <c r="BM419" s="177" t="s">
        <v>1577</v>
      </c>
    </row>
    <row r="420" s="2" customFormat="1">
      <c r="A420" s="39"/>
      <c r="B420" s="40"/>
      <c r="C420" s="39"/>
      <c r="D420" s="179" t="s">
        <v>158</v>
      </c>
      <c r="E420" s="39"/>
      <c r="F420" s="180" t="s">
        <v>1576</v>
      </c>
      <c r="G420" s="39"/>
      <c r="H420" s="39"/>
      <c r="I420" s="181"/>
      <c r="J420" s="39"/>
      <c r="K420" s="39"/>
      <c r="L420" s="40"/>
      <c r="M420" s="182"/>
      <c r="N420" s="183"/>
      <c r="O420" s="73"/>
      <c r="P420" s="73"/>
      <c r="Q420" s="73"/>
      <c r="R420" s="73"/>
      <c r="S420" s="73"/>
      <c r="T420" s="74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20" t="s">
        <v>158</v>
      </c>
      <c r="AU420" s="20" t="s">
        <v>156</v>
      </c>
    </row>
    <row r="421" s="14" customFormat="1">
      <c r="A421" s="14"/>
      <c r="B421" s="193"/>
      <c r="C421" s="14"/>
      <c r="D421" s="179" t="s">
        <v>162</v>
      </c>
      <c r="E421" s="14"/>
      <c r="F421" s="195" t="s">
        <v>1578</v>
      </c>
      <c r="G421" s="14"/>
      <c r="H421" s="196">
        <v>32.119999999999997</v>
      </c>
      <c r="I421" s="197"/>
      <c r="J421" s="14"/>
      <c r="K421" s="14"/>
      <c r="L421" s="193"/>
      <c r="M421" s="198"/>
      <c r="N421" s="199"/>
      <c r="O421" s="199"/>
      <c r="P421" s="199"/>
      <c r="Q421" s="199"/>
      <c r="R421" s="199"/>
      <c r="S421" s="199"/>
      <c r="T421" s="20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194" t="s">
        <v>162</v>
      </c>
      <c r="AU421" s="194" t="s">
        <v>156</v>
      </c>
      <c r="AV421" s="14" t="s">
        <v>156</v>
      </c>
      <c r="AW421" s="14" t="s">
        <v>4</v>
      </c>
      <c r="AX421" s="14" t="s">
        <v>84</v>
      </c>
      <c r="AY421" s="194" t="s">
        <v>148</v>
      </c>
    </row>
    <row r="422" s="2" customFormat="1" ht="33" customHeight="1">
      <c r="A422" s="39"/>
      <c r="B422" s="165"/>
      <c r="C422" s="166" t="s">
        <v>1579</v>
      </c>
      <c r="D422" s="166" t="s">
        <v>150</v>
      </c>
      <c r="E422" s="167" t="s">
        <v>1580</v>
      </c>
      <c r="F422" s="168" t="s">
        <v>1581</v>
      </c>
      <c r="G422" s="169" t="s">
        <v>153</v>
      </c>
      <c r="H422" s="170">
        <v>29.199999999999999</v>
      </c>
      <c r="I422" s="171"/>
      <c r="J422" s="172">
        <f>ROUND(I422*H422,2)</f>
        <v>0</v>
      </c>
      <c r="K422" s="168" t="s">
        <v>154</v>
      </c>
      <c r="L422" s="40"/>
      <c r="M422" s="173" t="s">
        <v>3</v>
      </c>
      <c r="N422" s="174" t="s">
        <v>48</v>
      </c>
      <c r="O422" s="73"/>
      <c r="P422" s="175">
        <f>O422*H422</f>
        <v>0</v>
      </c>
      <c r="Q422" s="175">
        <v>0</v>
      </c>
      <c r="R422" s="175">
        <f>Q422*H422</f>
        <v>0</v>
      </c>
      <c r="S422" s="175">
        <v>0</v>
      </c>
      <c r="T422" s="176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177" t="s">
        <v>282</v>
      </c>
      <c r="AT422" s="177" t="s">
        <v>150</v>
      </c>
      <c r="AU422" s="177" t="s">
        <v>156</v>
      </c>
      <c r="AY422" s="20" t="s">
        <v>148</v>
      </c>
      <c r="BE422" s="178">
        <f>IF(N422="základní",J422,0)</f>
        <v>0</v>
      </c>
      <c r="BF422" s="178">
        <f>IF(N422="snížená",J422,0)</f>
        <v>0</v>
      </c>
      <c r="BG422" s="178">
        <f>IF(N422="zákl. přenesená",J422,0)</f>
        <v>0</v>
      </c>
      <c r="BH422" s="178">
        <f>IF(N422="sníž. přenesená",J422,0)</f>
        <v>0</v>
      </c>
      <c r="BI422" s="178">
        <f>IF(N422="nulová",J422,0)</f>
        <v>0</v>
      </c>
      <c r="BJ422" s="20" t="s">
        <v>156</v>
      </c>
      <c r="BK422" s="178">
        <f>ROUND(I422*H422,2)</f>
        <v>0</v>
      </c>
      <c r="BL422" s="20" t="s">
        <v>282</v>
      </c>
      <c r="BM422" s="177" t="s">
        <v>1582</v>
      </c>
    </row>
    <row r="423" s="2" customFormat="1">
      <c r="A423" s="39"/>
      <c r="B423" s="40"/>
      <c r="C423" s="39"/>
      <c r="D423" s="179" t="s">
        <v>158</v>
      </c>
      <c r="E423" s="39"/>
      <c r="F423" s="180" t="s">
        <v>1583</v>
      </c>
      <c r="G423" s="39"/>
      <c r="H423" s="39"/>
      <c r="I423" s="181"/>
      <c r="J423" s="39"/>
      <c r="K423" s="39"/>
      <c r="L423" s="40"/>
      <c r="M423" s="182"/>
      <c r="N423" s="183"/>
      <c r="O423" s="73"/>
      <c r="P423" s="73"/>
      <c r="Q423" s="73"/>
      <c r="R423" s="73"/>
      <c r="S423" s="73"/>
      <c r="T423" s="74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20" t="s">
        <v>158</v>
      </c>
      <c r="AU423" s="20" t="s">
        <v>156</v>
      </c>
    </row>
    <row r="424" s="2" customFormat="1">
      <c r="A424" s="39"/>
      <c r="B424" s="40"/>
      <c r="C424" s="39"/>
      <c r="D424" s="184" t="s">
        <v>160</v>
      </c>
      <c r="E424" s="39"/>
      <c r="F424" s="185" t="s">
        <v>1584</v>
      </c>
      <c r="G424" s="39"/>
      <c r="H424" s="39"/>
      <c r="I424" s="181"/>
      <c r="J424" s="39"/>
      <c r="K424" s="39"/>
      <c r="L424" s="40"/>
      <c r="M424" s="182"/>
      <c r="N424" s="183"/>
      <c r="O424" s="73"/>
      <c r="P424" s="73"/>
      <c r="Q424" s="73"/>
      <c r="R424" s="73"/>
      <c r="S424" s="73"/>
      <c r="T424" s="74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20" t="s">
        <v>160</v>
      </c>
      <c r="AU424" s="20" t="s">
        <v>156</v>
      </c>
    </row>
    <row r="425" s="2" customFormat="1" ht="33" customHeight="1">
      <c r="A425" s="39"/>
      <c r="B425" s="165"/>
      <c r="C425" s="166" t="s">
        <v>1585</v>
      </c>
      <c r="D425" s="166" t="s">
        <v>150</v>
      </c>
      <c r="E425" s="167" t="s">
        <v>1586</v>
      </c>
      <c r="F425" s="168" t="s">
        <v>1587</v>
      </c>
      <c r="G425" s="169" t="s">
        <v>153</v>
      </c>
      <c r="H425" s="170">
        <v>29.199999999999999</v>
      </c>
      <c r="I425" s="171"/>
      <c r="J425" s="172">
        <f>ROUND(I425*H425,2)</f>
        <v>0</v>
      </c>
      <c r="K425" s="168" t="s">
        <v>154</v>
      </c>
      <c r="L425" s="40"/>
      <c r="M425" s="173" t="s">
        <v>3</v>
      </c>
      <c r="N425" s="174" t="s">
        <v>48</v>
      </c>
      <c r="O425" s="73"/>
      <c r="P425" s="175">
        <f>O425*H425</f>
        <v>0</v>
      </c>
      <c r="Q425" s="175">
        <v>0</v>
      </c>
      <c r="R425" s="175">
        <f>Q425*H425</f>
        <v>0</v>
      </c>
      <c r="S425" s="175">
        <v>0</v>
      </c>
      <c r="T425" s="176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177" t="s">
        <v>282</v>
      </c>
      <c r="AT425" s="177" t="s">
        <v>150</v>
      </c>
      <c r="AU425" s="177" t="s">
        <v>156</v>
      </c>
      <c r="AY425" s="20" t="s">
        <v>148</v>
      </c>
      <c r="BE425" s="178">
        <f>IF(N425="základní",J425,0)</f>
        <v>0</v>
      </c>
      <c r="BF425" s="178">
        <f>IF(N425="snížená",J425,0)</f>
        <v>0</v>
      </c>
      <c r="BG425" s="178">
        <f>IF(N425="zákl. přenesená",J425,0)</f>
        <v>0</v>
      </c>
      <c r="BH425" s="178">
        <f>IF(N425="sníž. přenesená",J425,0)</f>
        <v>0</v>
      </c>
      <c r="BI425" s="178">
        <f>IF(N425="nulová",J425,0)</f>
        <v>0</v>
      </c>
      <c r="BJ425" s="20" t="s">
        <v>156</v>
      </c>
      <c r="BK425" s="178">
        <f>ROUND(I425*H425,2)</f>
        <v>0</v>
      </c>
      <c r="BL425" s="20" t="s">
        <v>282</v>
      </c>
      <c r="BM425" s="177" t="s">
        <v>1588</v>
      </c>
    </row>
    <row r="426" s="2" customFormat="1">
      <c r="A426" s="39"/>
      <c r="B426" s="40"/>
      <c r="C426" s="39"/>
      <c r="D426" s="179" t="s">
        <v>158</v>
      </c>
      <c r="E426" s="39"/>
      <c r="F426" s="180" t="s">
        <v>1589</v>
      </c>
      <c r="G426" s="39"/>
      <c r="H426" s="39"/>
      <c r="I426" s="181"/>
      <c r="J426" s="39"/>
      <c r="K426" s="39"/>
      <c r="L426" s="40"/>
      <c r="M426" s="182"/>
      <c r="N426" s="183"/>
      <c r="O426" s="73"/>
      <c r="P426" s="73"/>
      <c r="Q426" s="73"/>
      <c r="R426" s="73"/>
      <c r="S426" s="73"/>
      <c r="T426" s="74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20" t="s">
        <v>158</v>
      </c>
      <c r="AU426" s="20" t="s">
        <v>156</v>
      </c>
    </row>
    <row r="427" s="2" customFormat="1">
      <c r="A427" s="39"/>
      <c r="B427" s="40"/>
      <c r="C427" s="39"/>
      <c r="D427" s="184" t="s">
        <v>160</v>
      </c>
      <c r="E427" s="39"/>
      <c r="F427" s="185" t="s">
        <v>1590</v>
      </c>
      <c r="G427" s="39"/>
      <c r="H427" s="39"/>
      <c r="I427" s="181"/>
      <c r="J427" s="39"/>
      <c r="K427" s="39"/>
      <c r="L427" s="40"/>
      <c r="M427" s="182"/>
      <c r="N427" s="183"/>
      <c r="O427" s="73"/>
      <c r="P427" s="73"/>
      <c r="Q427" s="73"/>
      <c r="R427" s="73"/>
      <c r="S427" s="73"/>
      <c r="T427" s="74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20" t="s">
        <v>160</v>
      </c>
      <c r="AU427" s="20" t="s">
        <v>156</v>
      </c>
    </row>
    <row r="428" s="2" customFormat="1" ht="37.8" customHeight="1">
      <c r="A428" s="39"/>
      <c r="B428" s="165"/>
      <c r="C428" s="166" t="s">
        <v>1591</v>
      </c>
      <c r="D428" s="166" t="s">
        <v>150</v>
      </c>
      <c r="E428" s="167" t="s">
        <v>1592</v>
      </c>
      <c r="F428" s="168" t="s">
        <v>1593</v>
      </c>
      <c r="G428" s="169" t="s">
        <v>153</v>
      </c>
      <c r="H428" s="170">
        <v>29.199999999999999</v>
      </c>
      <c r="I428" s="171"/>
      <c r="J428" s="172">
        <f>ROUND(I428*H428,2)</f>
        <v>0</v>
      </c>
      <c r="K428" s="168" t="s">
        <v>1594</v>
      </c>
      <c r="L428" s="40"/>
      <c r="M428" s="173" t="s">
        <v>3</v>
      </c>
      <c r="N428" s="174" t="s">
        <v>48</v>
      </c>
      <c r="O428" s="73"/>
      <c r="P428" s="175">
        <f>O428*H428</f>
        <v>0</v>
      </c>
      <c r="Q428" s="175">
        <v>0</v>
      </c>
      <c r="R428" s="175">
        <f>Q428*H428</f>
        <v>0</v>
      </c>
      <c r="S428" s="175">
        <v>0</v>
      </c>
      <c r="T428" s="176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177" t="s">
        <v>282</v>
      </c>
      <c r="AT428" s="177" t="s">
        <v>150</v>
      </c>
      <c r="AU428" s="177" t="s">
        <v>156</v>
      </c>
      <c r="AY428" s="20" t="s">
        <v>148</v>
      </c>
      <c r="BE428" s="178">
        <f>IF(N428="základní",J428,0)</f>
        <v>0</v>
      </c>
      <c r="BF428" s="178">
        <f>IF(N428="snížená",J428,0)</f>
        <v>0</v>
      </c>
      <c r="BG428" s="178">
        <f>IF(N428="zákl. přenesená",J428,0)</f>
        <v>0</v>
      </c>
      <c r="BH428" s="178">
        <f>IF(N428="sníž. přenesená",J428,0)</f>
        <v>0</v>
      </c>
      <c r="BI428" s="178">
        <f>IF(N428="nulová",J428,0)</f>
        <v>0</v>
      </c>
      <c r="BJ428" s="20" t="s">
        <v>156</v>
      </c>
      <c r="BK428" s="178">
        <f>ROUND(I428*H428,2)</f>
        <v>0</v>
      </c>
      <c r="BL428" s="20" t="s">
        <v>282</v>
      </c>
      <c r="BM428" s="177" t="s">
        <v>1595</v>
      </c>
    </row>
    <row r="429" s="2" customFormat="1">
      <c r="A429" s="39"/>
      <c r="B429" s="40"/>
      <c r="C429" s="39"/>
      <c r="D429" s="179" t="s">
        <v>158</v>
      </c>
      <c r="E429" s="39"/>
      <c r="F429" s="180" t="s">
        <v>1596</v>
      </c>
      <c r="G429" s="39"/>
      <c r="H429" s="39"/>
      <c r="I429" s="181"/>
      <c r="J429" s="39"/>
      <c r="K429" s="39"/>
      <c r="L429" s="40"/>
      <c r="M429" s="182"/>
      <c r="N429" s="183"/>
      <c r="O429" s="73"/>
      <c r="P429" s="73"/>
      <c r="Q429" s="73"/>
      <c r="R429" s="73"/>
      <c r="S429" s="73"/>
      <c r="T429" s="74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20" t="s">
        <v>158</v>
      </c>
      <c r="AU429" s="20" t="s">
        <v>156</v>
      </c>
    </row>
    <row r="430" s="2" customFormat="1" ht="24.15" customHeight="1">
      <c r="A430" s="39"/>
      <c r="B430" s="165"/>
      <c r="C430" s="166" t="s">
        <v>1597</v>
      </c>
      <c r="D430" s="166" t="s">
        <v>150</v>
      </c>
      <c r="E430" s="167" t="s">
        <v>1598</v>
      </c>
      <c r="F430" s="168" t="s">
        <v>1599</v>
      </c>
      <c r="G430" s="169" t="s">
        <v>153</v>
      </c>
      <c r="H430" s="170">
        <v>29.199999999999999</v>
      </c>
      <c r="I430" s="171"/>
      <c r="J430" s="172">
        <f>ROUND(I430*H430,2)</f>
        <v>0</v>
      </c>
      <c r="K430" s="168" t="s">
        <v>154</v>
      </c>
      <c r="L430" s="40"/>
      <c r="M430" s="173" t="s">
        <v>3</v>
      </c>
      <c r="N430" s="174" t="s">
        <v>48</v>
      </c>
      <c r="O430" s="73"/>
      <c r="P430" s="175">
        <f>O430*H430</f>
        <v>0</v>
      </c>
      <c r="Q430" s="175">
        <v>0.0015</v>
      </c>
      <c r="R430" s="175">
        <f>Q430*H430</f>
        <v>0.043799999999999999</v>
      </c>
      <c r="S430" s="175">
        <v>0</v>
      </c>
      <c r="T430" s="176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177" t="s">
        <v>282</v>
      </c>
      <c r="AT430" s="177" t="s">
        <v>150</v>
      </c>
      <c r="AU430" s="177" t="s">
        <v>156</v>
      </c>
      <c r="AY430" s="20" t="s">
        <v>148</v>
      </c>
      <c r="BE430" s="178">
        <f>IF(N430="základní",J430,0)</f>
        <v>0</v>
      </c>
      <c r="BF430" s="178">
        <f>IF(N430="snížená",J430,0)</f>
        <v>0</v>
      </c>
      <c r="BG430" s="178">
        <f>IF(N430="zákl. přenesená",J430,0)</f>
        <v>0</v>
      </c>
      <c r="BH430" s="178">
        <f>IF(N430="sníž. přenesená",J430,0)</f>
        <v>0</v>
      </c>
      <c r="BI430" s="178">
        <f>IF(N430="nulová",J430,0)</f>
        <v>0</v>
      </c>
      <c r="BJ430" s="20" t="s">
        <v>156</v>
      </c>
      <c r="BK430" s="178">
        <f>ROUND(I430*H430,2)</f>
        <v>0</v>
      </c>
      <c r="BL430" s="20" t="s">
        <v>282</v>
      </c>
      <c r="BM430" s="177" t="s">
        <v>1600</v>
      </c>
    </row>
    <row r="431" s="2" customFormat="1">
      <c r="A431" s="39"/>
      <c r="B431" s="40"/>
      <c r="C431" s="39"/>
      <c r="D431" s="179" t="s">
        <v>158</v>
      </c>
      <c r="E431" s="39"/>
      <c r="F431" s="180" t="s">
        <v>1601</v>
      </c>
      <c r="G431" s="39"/>
      <c r="H431" s="39"/>
      <c r="I431" s="181"/>
      <c r="J431" s="39"/>
      <c r="K431" s="39"/>
      <c r="L431" s="40"/>
      <c r="M431" s="182"/>
      <c r="N431" s="183"/>
      <c r="O431" s="73"/>
      <c r="P431" s="73"/>
      <c r="Q431" s="73"/>
      <c r="R431" s="73"/>
      <c r="S431" s="73"/>
      <c r="T431" s="74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20" t="s">
        <v>158</v>
      </c>
      <c r="AU431" s="20" t="s">
        <v>156</v>
      </c>
    </row>
    <row r="432" s="2" customFormat="1">
      <c r="A432" s="39"/>
      <c r="B432" s="40"/>
      <c r="C432" s="39"/>
      <c r="D432" s="184" t="s">
        <v>160</v>
      </c>
      <c r="E432" s="39"/>
      <c r="F432" s="185" t="s">
        <v>1602</v>
      </c>
      <c r="G432" s="39"/>
      <c r="H432" s="39"/>
      <c r="I432" s="181"/>
      <c r="J432" s="39"/>
      <c r="K432" s="39"/>
      <c r="L432" s="40"/>
      <c r="M432" s="182"/>
      <c r="N432" s="183"/>
      <c r="O432" s="73"/>
      <c r="P432" s="73"/>
      <c r="Q432" s="73"/>
      <c r="R432" s="73"/>
      <c r="S432" s="73"/>
      <c r="T432" s="74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20" t="s">
        <v>160</v>
      </c>
      <c r="AU432" s="20" t="s">
        <v>156</v>
      </c>
    </row>
    <row r="433" s="2" customFormat="1" ht="16.5" customHeight="1">
      <c r="A433" s="39"/>
      <c r="B433" s="165"/>
      <c r="C433" s="166" t="s">
        <v>736</v>
      </c>
      <c r="D433" s="166" t="s">
        <v>150</v>
      </c>
      <c r="E433" s="167" t="s">
        <v>1603</v>
      </c>
      <c r="F433" s="168" t="s">
        <v>1604</v>
      </c>
      <c r="G433" s="169" t="s">
        <v>276</v>
      </c>
      <c r="H433" s="170">
        <v>62</v>
      </c>
      <c r="I433" s="171"/>
      <c r="J433" s="172">
        <f>ROUND(I433*H433,2)</f>
        <v>0</v>
      </c>
      <c r="K433" s="168" t="s">
        <v>154</v>
      </c>
      <c r="L433" s="40"/>
      <c r="M433" s="173" t="s">
        <v>3</v>
      </c>
      <c r="N433" s="174" t="s">
        <v>48</v>
      </c>
      <c r="O433" s="73"/>
      <c r="P433" s="175">
        <f>O433*H433</f>
        <v>0</v>
      </c>
      <c r="Q433" s="175">
        <v>3.0000000000000001E-05</v>
      </c>
      <c r="R433" s="175">
        <f>Q433*H433</f>
        <v>0.0018600000000000001</v>
      </c>
      <c r="S433" s="175">
        <v>0</v>
      </c>
      <c r="T433" s="176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177" t="s">
        <v>282</v>
      </c>
      <c r="AT433" s="177" t="s">
        <v>150</v>
      </c>
      <c r="AU433" s="177" t="s">
        <v>156</v>
      </c>
      <c r="AY433" s="20" t="s">
        <v>148</v>
      </c>
      <c r="BE433" s="178">
        <f>IF(N433="základní",J433,0)</f>
        <v>0</v>
      </c>
      <c r="BF433" s="178">
        <f>IF(N433="snížená",J433,0)</f>
        <v>0</v>
      </c>
      <c r="BG433" s="178">
        <f>IF(N433="zákl. přenesená",J433,0)</f>
        <v>0</v>
      </c>
      <c r="BH433" s="178">
        <f>IF(N433="sníž. přenesená",J433,0)</f>
        <v>0</v>
      </c>
      <c r="BI433" s="178">
        <f>IF(N433="nulová",J433,0)</f>
        <v>0</v>
      </c>
      <c r="BJ433" s="20" t="s">
        <v>156</v>
      </c>
      <c r="BK433" s="178">
        <f>ROUND(I433*H433,2)</f>
        <v>0</v>
      </c>
      <c r="BL433" s="20" t="s">
        <v>282</v>
      </c>
      <c r="BM433" s="177" t="s">
        <v>1605</v>
      </c>
    </row>
    <row r="434" s="2" customFormat="1">
      <c r="A434" s="39"/>
      <c r="B434" s="40"/>
      <c r="C434" s="39"/>
      <c r="D434" s="179" t="s">
        <v>158</v>
      </c>
      <c r="E434" s="39"/>
      <c r="F434" s="180" t="s">
        <v>1606</v>
      </c>
      <c r="G434" s="39"/>
      <c r="H434" s="39"/>
      <c r="I434" s="181"/>
      <c r="J434" s="39"/>
      <c r="K434" s="39"/>
      <c r="L434" s="40"/>
      <c r="M434" s="182"/>
      <c r="N434" s="183"/>
      <c r="O434" s="73"/>
      <c r="P434" s="73"/>
      <c r="Q434" s="73"/>
      <c r="R434" s="73"/>
      <c r="S434" s="73"/>
      <c r="T434" s="74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20" t="s">
        <v>158</v>
      </c>
      <c r="AU434" s="20" t="s">
        <v>156</v>
      </c>
    </row>
    <row r="435" s="2" customFormat="1">
      <c r="A435" s="39"/>
      <c r="B435" s="40"/>
      <c r="C435" s="39"/>
      <c r="D435" s="184" t="s">
        <v>160</v>
      </c>
      <c r="E435" s="39"/>
      <c r="F435" s="185" t="s">
        <v>1607</v>
      </c>
      <c r="G435" s="39"/>
      <c r="H435" s="39"/>
      <c r="I435" s="181"/>
      <c r="J435" s="39"/>
      <c r="K435" s="39"/>
      <c r="L435" s="40"/>
      <c r="M435" s="182"/>
      <c r="N435" s="183"/>
      <c r="O435" s="73"/>
      <c r="P435" s="73"/>
      <c r="Q435" s="73"/>
      <c r="R435" s="73"/>
      <c r="S435" s="73"/>
      <c r="T435" s="74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20" t="s">
        <v>160</v>
      </c>
      <c r="AU435" s="20" t="s">
        <v>156</v>
      </c>
    </row>
    <row r="436" s="2" customFormat="1" ht="24.15" customHeight="1">
      <c r="A436" s="39"/>
      <c r="B436" s="165"/>
      <c r="C436" s="166" t="s">
        <v>1608</v>
      </c>
      <c r="D436" s="166" t="s">
        <v>150</v>
      </c>
      <c r="E436" s="167" t="s">
        <v>1609</v>
      </c>
      <c r="F436" s="168" t="s">
        <v>1610</v>
      </c>
      <c r="G436" s="169" t="s">
        <v>153</v>
      </c>
      <c r="H436" s="170">
        <v>29.199999999999999</v>
      </c>
      <c r="I436" s="171"/>
      <c r="J436" s="172">
        <f>ROUND(I436*H436,2)</f>
        <v>0</v>
      </c>
      <c r="K436" s="168" t="s">
        <v>154</v>
      </c>
      <c r="L436" s="40"/>
      <c r="M436" s="173" t="s">
        <v>3</v>
      </c>
      <c r="N436" s="174" t="s">
        <v>48</v>
      </c>
      <c r="O436" s="73"/>
      <c r="P436" s="175">
        <f>O436*H436</f>
        <v>0</v>
      </c>
      <c r="Q436" s="175">
        <v>5.0000000000000002E-05</v>
      </c>
      <c r="R436" s="175">
        <f>Q436*H436</f>
        <v>0.0014599999999999999</v>
      </c>
      <c r="S436" s="175">
        <v>0</v>
      </c>
      <c r="T436" s="176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177" t="s">
        <v>282</v>
      </c>
      <c r="AT436" s="177" t="s">
        <v>150</v>
      </c>
      <c r="AU436" s="177" t="s">
        <v>156</v>
      </c>
      <c r="AY436" s="20" t="s">
        <v>148</v>
      </c>
      <c r="BE436" s="178">
        <f>IF(N436="základní",J436,0)</f>
        <v>0</v>
      </c>
      <c r="BF436" s="178">
        <f>IF(N436="snížená",J436,0)</f>
        <v>0</v>
      </c>
      <c r="BG436" s="178">
        <f>IF(N436="zákl. přenesená",J436,0)</f>
        <v>0</v>
      </c>
      <c r="BH436" s="178">
        <f>IF(N436="sníž. přenesená",J436,0)</f>
        <v>0</v>
      </c>
      <c r="BI436" s="178">
        <f>IF(N436="nulová",J436,0)</f>
        <v>0</v>
      </c>
      <c r="BJ436" s="20" t="s">
        <v>156</v>
      </c>
      <c r="BK436" s="178">
        <f>ROUND(I436*H436,2)</f>
        <v>0</v>
      </c>
      <c r="BL436" s="20" t="s">
        <v>282</v>
      </c>
      <c r="BM436" s="177" t="s">
        <v>1611</v>
      </c>
    </row>
    <row r="437" s="2" customFormat="1">
      <c r="A437" s="39"/>
      <c r="B437" s="40"/>
      <c r="C437" s="39"/>
      <c r="D437" s="179" t="s">
        <v>158</v>
      </c>
      <c r="E437" s="39"/>
      <c r="F437" s="180" t="s">
        <v>1612</v>
      </c>
      <c r="G437" s="39"/>
      <c r="H437" s="39"/>
      <c r="I437" s="181"/>
      <c r="J437" s="39"/>
      <c r="K437" s="39"/>
      <c r="L437" s="40"/>
      <c r="M437" s="182"/>
      <c r="N437" s="183"/>
      <c r="O437" s="73"/>
      <c r="P437" s="73"/>
      <c r="Q437" s="73"/>
      <c r="R437" s="73"/>
      <c r="S437" s="73"/>
      <c r="T437" s="74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20" t="s">
        <v>158</v>
      </c>
      <c r="AU437" s="20" t="s">
        <v>156</v>
      </c>
    </row>
    <row r="438" s="2" customFormat="1">
      <c r="A438" s="39"/>
      <c r="B438" s="40"/>
      <c r="C438" s="39"/>
      <c r="D438" s="184" t="s">
        <v>160</v>
      </c>
      <c r="E438" s="39"/>
      <c r="F438" s="185" t="s">
        <v>1613</v>
      </c>
      <c r="G438" s="39"/>
      <c r="H438" s="39"/>
      <c r="I438" s="181"/>
      <c r="J438" s="39"/>
      <c r="K438" s="39"/>
      <c r="L438" s="40"/>
      <c r="M438" s="182"/>
      <c r="N438" s="183"/>
      <c r="O438" s="73"/>
      <c r="P438" s="73"/>
      <c r="Q438" s="73"/>
      <c r="R438" s="73"/>
      <c r="S438" s="73"/>
      <c r="T438" s="74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20" t="s">
        <v>160</v>
      </c>
      <c r="AU438" s="20" t="s">
        <v>156</v>
      </c>
    </row>
    <row r="439" s="2" customFormat="1" ht="33" customHeight="1">
      <c r="A439" s="39"/>
      <c r="B439" s="165"/>
      <c r="C439" s="166" t="s">
        <v>1614</v>
      </c>
      <c r="D439" s="166" t="s">
        <v>150</v>
      </c>
      <c r="E439" s="167" t="s">
        <v>1615</v>
      </c>
      <c r="F439" s="168" t="s">
        <v>1616</v>
      </c>
      <c r="G439" s="169" t="s">
        <v>853</v>
      </c>
      <c r="H439" s="222"/>
      <c r="I439" s="171"/>
      <c r="J439" s="172">
        <f>ROUND(I439*H439,2)</f>
        <v>0</v>
      </c>
      <c r="K439" s="168" t="s">
        <v>154</v>
      </c>
      <c r="L439" s="40"/>
      <c r="M439" s="173" t="s">
        <v>3</v>
      </c>
      <c r="N439" s="174" t="s">
        <v>48</v>
      </c>
      <c r="O439" s="73"/>
      <c r="P439" s="175">
        <f>O439*H439</f>
        <v>0</v>
      </c>
      <c r="Q439" s="175">
        <v>0</v>
      </c>
      <c r="R439" s="175">
        <f>Q439*H439</f>
        <v>0</v>
      </c>
      <c r="S439" s="175">
        <v>0</v>
      </c>
      <c r="T439" s="176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177" t="s">
        <v>282</v>
      </c>
      <c r="AT439" s="177" t="s">
        <v>150</v>
      </c>
      <c r="AU439" s="177" t="s">
        <v>156</v>
      </c>
      <c r="AY439" s="20" t="s">
        <v>148</v>
      </c>
      <c r="BE439" s="178">
        <f>IF(N439="základní",J439,0)</f>
        <v>0</v>
      </c>
      <c r="BF439" s="178">
        <f>IF(N439="snížená",J439,0)</f>
        <v>0</v>
      </c>
      <c r="BG439" s="178">
        <f>IF(N439="zákl. přenesená",J439,0)</f>
        <v>0</v>
      </c>
      <c r="BH439" s="178">
        <f>IF(N439="sníž. přenesená",J439,0)</f>
        <v>0</v>
      </c>
      <c r="BI439" s="178">
        <f>IF(N439="nulová",J439,0)</f>
        <v>0</v>
      </c>
      <c r="BJ439" s="20" t="s">
        <v>156</v>
      </c>
      <c r="BK439" s="178">
        <f>ROUND(I439*H439,2)</f>
        <v>0</v>
      </c>
      <c r="BL439" s="20" t="s">
        <v>282</v>
      </c>
      <c r="BM439" s="177" t="s">
        <v>1617</v>
      </c>
    </row>
    <row r="440" s="2" customFormat="1">
      <c r="A440" s="39"/>
      <c r="B440" s="40"/>
      <c r="C440" s="39"/>
      <c r="D440" s="179" t="s">
        <v>158</v>
      </c>
      <c r="E440" s="39"/>
      <c r="F440" s="180" t="s">
        <v>1618</v>
      </c>
      <c r="G440" s="39"/>
      <c r="H440" s="39"/>
      <c r="I440" s="181"/>
      <c r="J440" s="39"/>
      <c r="K440" s="39"/>
      <c r="L440" s="40"/>
      <c r="M440" s="182"/>
      <c r="N440" s="183"/>
      <c r="O440" s="73"/>
      <c r="P440" s="73"/>
      <c r="Q440" s="73"/>
      <c r="R440" s="73"/>
      <c r="S440" s="73"/>
      <c r="T440" s="74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20" t="s">
        <v>158</v>
      </c>
      <c r="AU440" s="20" t="s">
        <v>156</v>
      </c>
    </row>
    <row r="441" s="2" customFormat="1">
      <c r="A441" s="39"/>
      <c r="B441" s="40"/>
      <c r="C441" s="39"/>
      <c r="D441" s="184" t="s">
        <v>160</v>
      </c>
      <c r="E441" s="39"/>
      <c r="F441" s="185" t="s">
        <v>1619</v>
      </c>
      <c r="G441" s="39"/>
      <c r="H441" s="39"/>
      <c r="I441" s="181"/>
      <c r="J441" s="39"/>
      <c r="K441" s="39"/>
      <c r="L441" s="40"/>
      <c r="M441" s="182"/>
      <c r="N441" s="183"/>
      <c r="O441" s="73"/>
      <c r="P441" s="73"/>
      <c r="Q441" s="73"/>
      <c r="R441" s="73"/>
      <c r="S441" s="73"/>
      <c r="T441" s="74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20" t="s">
        <v>160</v>
      </c>
      <c r="AU441" s="20" t="s">
        <v>156</v>
      </c>
    </row>
    <row r="442" s="12" customFormat="1" ht="22.8" customHeight="1">
      <c r="A442" s="12"/>
      <c r="B442" s="152"/>
      <c r="C442" s="12"/>
      <c r="D442" s="153" t="s">
        <v>75</v>
      </c>
      <c r="E442" s="163" t="s">
        <v>1620</v>
      </c>
      <c r="F442" s="163" t="s">
        <v>1621</v>
      </c>
      <c r="G442" s="12"/>
      <c r="H442" s="12"/>
      <c r="I442" s="155"/>
      <c r="J442" s="164">
        <f>BK442</f>
        <v>0</v>
      </c>
      <c r="K442" s="12"/>
      <c r="L442" s="152"/>
      <c r="M442" s="157"/>
      <c r="N442" s="158"/>
      <c r="O442" s="158"/>
      <c r="P442" s="159">
        <f>SUM(P443:P467)</f>
        <v>0</v>
      </c>
      <c r="Q442" s="158"/>
      <c r="R442" s="159">
        <f>SUM(R443:R467)</f>
        <v>2.1150599999999997</v>
      </c>
      <c r="S442" s="158"/>
      <c r="T442" s="160">
        <f>SUM(T443:T467)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153" t="s">
        <v>156</v>
      </c>
      <c r="AT442" s="161" t="s">
        <v>75</v>
      </c>
      <c r="AU442" s="161" t="s">
        <v>84</v>
      </c>
      <c r="AY442" s="153" t="s">
        <v>148</v>
      </c>
      <c r="BK442" s="162">
        <f>SUM(BK443:BK467)</f>
        <v>0</v>
      </c>
    </row>
    <row r="443" s="2" customFormat="1" ht="24.15" customHeight="1">
      <c r="A443" s="39"/>
      <c r="B443" s="165"/>
      <c r="C443" s="166" t="s">
        <v>1622</v>
      </c>
      <c r="D443" s="166" t="s">
        <v>150</v>
      </c>
      <c r="E443" s="167" t="s">
        <v>1623</v>
      </c>
      <c r="F443" s="168" t="s">
        <v>1624</v>
      </c>
      <c r="G443" s="169" t="s">
        <v>276</v>
      </c>
      <c r="H443" s="170">
        <v>322</v>
      </c>
      <c r="I443" s="171"/>
      <c r="J443" s="172">
        <f>ROUND(I443*H443,2)</f>
        <v>0</v>
      </c>
      <c r="K443" s="168" t="s">
        <v>154</v>
      </c>
      <c r="L443" s="40"/>
      <c r="M443" s="173" t="s">
        <v>3</v>
      </c>
      <c r="N443" s="174" t="s">
        <v>48</v>
      </c>
      <c r="O443" s="73"/>
      <c r="P443" s="175">
        <f>O443*H443</f>
        <v>0</v>
      </c>
      <c r="Q443" s="175">
        <v>4.0000000000000003E-05</v>
      </c>
      <c r="R443" s="175">
        <f>Q443*H443</f>
        <v>0.012880000000000001</v>
      </c>
      <c r="S443" s="175">
        <v>0</v>
      </c>
      <c r="T443" s="176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177" t="s">
        <v>282</v>
      </c>
      <c r="AT443" s="177" t="s">
        <v>150</v>
      </c>
      <c r="AU443" s="177" t="s">
        <v>156</v>
      </c>
      <c r="AY443" s="20" t="s">
        <v>148</v>
      </c>
      <c r="BE443" s="178">
        <f>IF(N443="základní",J443,0)</f>
        <v>0</v>
      </c>
      <c r="BF443" s="178">
        <f>IF(N443="snížená",J443,0)</f>
        <v>0</v>
      </c>
      <c r="BG443" s="178">
        <f>IF(N443="zákl. přenesená",J443,0)</f>
        <v>0</v>
      </c>
      <c r="BH443" s="178">
        <f>IF(N443="sníž. přenesená",J443,0)</f>
        <v>0</v>
      </c>
      <c r="BI443" s="178">
        <f>IF(N443="nulová",J443,0)</f>
        <v>0</v>
      </c>
      <c r="BJ443" s="20" t="s">
        <v>156</v>
      </c>
      <c r="BK443" s="178">
        <f>ROUND(I443*H443,2)</f>
        <v>0</v>
      </c>
      <c r="BL443" s="20" t="s">
        <v>282</v>
      </c>
      <c r="BM443" s="177" t="s">
        <v>1625</v>
      </c>
    </row>
    <row r="444" s="2" customFormat="1">
      <c r="A444" s="39"/>
      <c r="B444" s="40"/>
      <c r="C444" s="39"/>
      <c r="D444" s="179" t="s">
        <v>158</v>
      </c>
      <c r="E444" s="39"/>
      <c r="F444" s="180" t="s">
        <v>1626</v>
      </c>
      <c r="G444" s="39"/>
      <c r="H444" s="39"/>
      <c r="I444" s="181"/>
      <c r="J444" s="39"/>
      <c r="K444" s="39"/>
      <c r="L444" s="40"/>
      <c r="M444" s="182"/>
      <c r="N444" s="183"/>
      <c r="O444" s="73"/>
      <c r="P444" s="73"/>
      <c r="Q444" s="73"/>
      <c r="R444" s="73"/>
      <c r="S444" s="73"/>
      <c r="T444" s="74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20" t="s">
        <v>158</v>
      </c>
      <c r="AU444" s="20" t="s">
        <v>156</v>
      </c>
    </row>
    <row r="445" s="2" customFormat="1">
      <c r="A445" s="39"/>
      <c r="B445" s="40"/>
      <c r="C445" s="39"/>
      <c r="D445" s="184" t="s">
        <v>160</v>
      </c>
      <c r="E445" s="39"/>
      <c r="F445" s="185" t="s">
        <v>1627</v>
      </c>
      <c r="G445" s="39"/>
      <c r="H445" s="39"/>
      <c r="I445" s="181"/>
      <c r="J445" s="39"/>
      <c r="K445" s="39"/>
      <c r="L445" s="40"/>
      <c r="M445" s="182"/>
      <c r="N445" s="183"/>
      <c r="O445" s="73"/>
      <c r="P445" s="73"/>
      <c r="Q445" s="73"/>
      <c r="R445" s="73"/>
      <c r="S445" s="73"/>
      <c r="T445" s="74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20" t="s">
        <v>160</v>
      </c>
      <c r="AU445" s="20" t="s">
        <v>156</v>
      </c>
    </row>
    <row r="446" s="13" customFormat="1">
      <c r="A446" s="13"/>
      <c r="B446" s="186"/>
      <c r="C446" s="13"/>
      <c r="D446" s="179" t="s">
        <v>162</v>
      </c>
      <c r="E446" s="187" t="s">
        <v>3</v>
      </c>
      <c r="F446" s="188" t="s">
        <v>593</v>
      </c>
      <c r="G446" s="13"/>
      <c r="H446" s="187" t="s">
        <v>3</v>
      </c>
      <c r="I446" s="189"/>
      <c r="J446" s="13"/>
      <c r="K446" s="13"/>
      <c r="L446" s="186"/>
      <c r="M446" s="190"/>
      <c r="N446" s="191"/>
      <c r="O446" s="191"/>
      <c r="P446" s="191"/>
      <c r="Q446" s="191"/>
      <c r="R446" s="191"/>
      <c r="S446" s="191"/>
      <c r="T446" s="19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187" t="s">
        <v>162</v>
      </c>
      <c r="AU446" s="187" t="s">
        <v>156</v>
      </c>
      <c r="AV446" s="13" t="s">
        <v>84</v>
      </c>
      <c r="AW446" s="13" t="s">
        <v>37</v>
      </c>
      <c r="AX446" s="13" t="s">
        <v>76</v>
      </c>
      <c r="AY446" s="187" t="s">
        <v>148</v>
      </c>
    </row>
    <row r="447" s="14" customFormat="1">
      <c r="A447" s="14"/>
      <c r="B447" s="193"/>
      <c r="C447" s="14"/>
      <c r="D447" s="179" t="s">
        <v>162</v>
      </c>
      <c r="E447" s="194" t="s">
        <v>3</v>
      </c>
      <c r="F447" s="195" t="s">
        <v>1628</v>
      </c>
      <c r="G447" s="14"/>
      <c r="H447" s="196">
        <v>322</v>
      </c>
      <c r="I447" s="197"/>
      <c r="J447" s="14"/>
      <c r="K447" s="14"/>
      <c r="L447" s="193"/>
      <c r="M447" s="198"/>
      <c r="N447" s="199"/>
      <c r="O447" s="199"/>
      <c r="P447" s="199"/>
      <c r="Q447" s="199"/>
      <c r="R447" s="199"/>
      <c r="S447" s="199"/>
      <c r="T447" s="20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194" t="s">
        <v>162</v>
      </c>
      <c r="AU447" s="194" t="s">
        <v>156</v>
      </c>
      <c r="AV447" s="14" t="s">
        <v>156</v>
      </c>
      <c r="AW447" s="14" t="s">
        <v>37</v>
      </c>
      <c r="AX447" s="14" t="s">
        <v>84</v>
      </c>
      <c r="AY447" s="194" t="s">
        <v>148</v>
      </c>
    </row>
    <row r="448" s="2" customFormat="1" ht="16.5" customHeight="1">
      <c r="A448" s="39"/>
      <c r="B448" s="165"/>
      <c r="C448" s="212" t="s">
        <v>1629</v>
      </c>
      <c r="D448" s="212" t="s">
        <v>658</v>
      </c>
      <c r="E448" s="213" t="s">
        <v>1630</v>
      </c>
      <c r="F448" s="214" t="s">
        <v>1631</v>
      </c>
      <c r="G448" s="215" t="s">
        <v>276</v>
      </c>
      <c r="H448" s="216">
        <v>338.10000000000002</v>
      </c>
      <c r="I448" s="217"/>
      <c r="J448" s="218">
        <f>ROUND(I448*H448,2)</f>
        <v>0</v>
      </c>
      <c r="K448" s="214" t="s">
        <v>154</v>
      </c>
      <c r="L448" s="219"/>
      <c r="M448" s="220" t="s">
        <v>3</v>
      </c>
      <c r="N448" s="221" t="s">
        <v>48</v>
      </c>
      <c r="O448" s="73"/>
      <c r="P448" s="175">
        <f>O448*H448</f>
        <v>0</v>
      </c>
      <c r="Q448" s="175">
        <v>0.00020000000000000001</v>
      </c>
      <c r="R448" s="175">
        <f>Q448*H448</f>
        <v>0.067620000000000013</v>
      </c>
      <c r="S448" s="175">
        <v>0</v>
      </c>
      <c r="T448" s="176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177" t="s">
        <v>413</v>
      </c>
      <c r="AT448" s="177" t="s">
        <v>658</v>
      </c>
      <c r="AU448" s="177" t="s">
        <v>156</v>
      </c>
      <c r="AY448" s="20" t="s">
        <v>148</v>
      </c>
      <c r="BE448" s="178">
        <f>IF(N448="základní",J448,0)</f>
        <v>0</v>
      </c>
      <c r="BF448" s="178">
        <f>IF(N448="snížená",J448,0)</f>
        <v>0</v>
      </c>
      <c r="BG448" s="178">
        <f>IF(N448="zákl. přenesená",J448,0)</f>
        <v>0</v>
      </c>
      <c r="BH448" s="178">
        <f>IF(N448="sníž. přenesená",J448,0)</f>
        <v>0</v>
      </c>
      <c r="BI448" s="178">
        <f>IF(N448="nulová",J448,0)</f>
        <v>0</v>
      </c>
      <c r="BJ448" s="20" t="s">
        <v>156</v>
      </c>
      <c r="BK448" s="178">
        <f>ROUND(I448*H448,2)</f>
        <v>0</v>
      </c>
      <c r="BL448" s="20" t="s">
        <v>282</v>
      </c>
      <c r="BM448" s="177" t="s">
        <v>1632</v>
      </c>
    </row>
    <row r="449" s="2" customFormat="1">
      <c r="A449" s="39"/>
      <c r="B449" s="40"/>
      <c r="C449" s="39"/>
      <c r="D449" s="179" t="s">
        <v>158</v>
      </c>
      <c r="E449" s="39"/>
      <c r="F449" s="180" t="s">
        <v>1631</v>
      </c>
      <c r="G449" s="39"/>
      <c r="H449" s="39"/>
      <c r="I449" s="181"/>
      <c r="J449" s="39"/>
      <c r="K449" s="39"/>
      <c r="L449" s="40"/>
      <c r="M449" s="182"/>
      <c r="N449" s="183"/>
      <c r="O449" s="73"/>
      <c r="P449" s="73"/>
      <c r="Q449" s="73"/>
      <c r="R449" s="73"/>
      <c r="S449" s="73"/>
      <c r="T449" s="74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20" t="s">
        <v>158</v>
      </c>
      <c r="AU449" s="20" t="s">
        <v>156</v>
      </c>
    </row>
    <row r="450" s="14" customFormat="1">
      <c r="A450" s="14"/>
      <c r="B450" s="193"/>
      <c r="C450" s="14"/>
      <c r="D450" s="179" t="s">
        <v>162</v>
      </c>
      <c r="E450" s="14"/>
      <c r="F450" s="195" t="s">
        <v>1633</v>
      </c>
      <c r="G450" s="14"/>
      <c r="H450" s="196">
        <v>338.10000000000002</v>
      </c>
      <c r="I450" s="197"/>
      <c r="J450" s="14"/>
      <c r="K450" s="14"/>
      <c r="L450" s="193"/>
      <c r="M450" s="198"/>
      <c r="N450" s="199"/>
      <c r="O450" s="199"/>
      <c r="P450" s="199"/>
      <c r="Q450" s="199"/>
      <c r="R450" s="199"/>
      <c r="S450" s="199"/>
      <c r="T450" s="200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194" t="s">
        <v>162</v>
      </c>
      <c r="AU450" s="194" t="s">
        <v>156</v>
      </c>
      <c r="AV450" s="14" t="s">
        <v>156</v>
      </c>
      <c r="AW450" s="14" t="s">
        <v>4</v>
      </c>
      <c r="AX450" s="14" t="s">
        <v>84</v>
      </c>
      <c r="AY450" s="194" t="s">
        <v>148</v>
      </c>
    </row>
    <row r="451" s="2" customFormat="1" ht="24.15" customHeight="1">
      <c r="A451" s="39"/>
      <c r="B451" s="165"/>
      <c r="C451" s="166" t="s">
        <v>1634</v>
      </c>
      <c r="D451" s="166" t="s">
        <v>150</v>
      </c>
      <c r="E451" s="167" t="s">
        <v>1635</v>
      </c>
      <c r="F451" s="168" t="s">
        <v>1636</v>
      </c>
      <c r="G451" s="169" t="s">
        <v>153</v>
      </c>
      <c r="H451" s="170">
        <v>272</v>
      </c>
      <c r="I451" s="171"/>
      <c r="J451" s="172">
        <f>ROUND(I451*H451,2)</f>
        <v>0</v>
      </c>
      <c r="K451" s="168" t="s">
        <v>154</v>
      </c>
      <c r="L451" s="40"/>
      <c r="M451" s="173" t="s">
        <v>3</v>
      </c>
      <c r="N451" s="174" t="s">
        <v>48</v>
      </c>
      <c r="O451" s="73"/>
      <c r="P451" s="175">
        <f>O451*H451</f>
        <v>0</v>
      </c>
      <c r="Q451" s="175">
        <v>0</v>
      </c>
      <c r="R451" s="175">
        <f>Q451*H451</f>
        <v>0</v>
      </c>
      <c r="S451" s="175">
        <v>0</v>
      </c>
      <c r="T451" s="176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177" t="s">
        <v>282</v>
      </c>
      <c r="AT451" s="177" t="s">
        <v>150</v>
      </c>
      <c r="AU451" s="177" t="s">
        <v>156</v>
      </c>
      <c r="AY451" s="20" t="s">
        <v>148</v>
      </c>
      <c r="BE451" s="178">
        <f>IF(N451="základní",J451,0)</f>
        <v>0</v>
      </c>
      <c r="BF451" s="178">
        <f>IF(N451="snížená",J451,0)</f>
        <v>0</v>
      </c>
      <c r="BG451" s="178">
        <f>IF(N451="zákl. přenesená",J451,0)</f>
        <v>0</v>
      </c>
      <c r="BH451" s="178">
        <f>IF(N451="sníž. přenesená",J451,0)</f>
        <v>0</v>
      </c>
      <c r="BI451" s="178">
        <f>IF(N451="nulová",J451,0)</f>
        <v>0</v>
      </c>
      <c r="BJ451" s="20" t="s">
        <v>156</v>
      </c>
      <c r="BK451" s="178">
        <f>ROUND(I451*H451,2)</f>
        <v>0</v>
      </c>
      <c r="BL451" s="20" t="s">
        <v>282</v>
      </c>
      <c r="BM451" s="177" t="s">
        <v>1637</v>
      </c>
    </row>
    <row r="452" s="2" customFormat="1">
      <c r="A452" s="39"/>
      <c r="B452" s="40"/>
      <c r="C452" s="39"/>
      <c r="D452" s="179" t="s">
        <v>158</v>
      </c>
      <c r="E452" s="39"/>
      <c r="F452" s="180" t="s">
        <v>1638</v>
      </c>
      <c r="G452" s="39"/>
      <c r="H452" s="39"/>
      <c r="I452" s="181"/>
      <c r="J452" s="39"/>
      <c r="K452" s="39"/>
      <c r="L452" s="40"/>
      <c r="M452" s="182"/>
      <c r="N452" s="183"/>
      <c r="O452" s="73"/>
      <c r="P452" s="73"/>
      <c r="Q452" s="73"/>
      <c r="R452" s="73"/>
      <c r="S452" s="73"/>
      <c r="T452" s="74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20" t="s">
        <v>158</v>
      </c>
      <c r="AU452" s="20" t="s">
        <v>156</v>
      </c>
    </row>
    <row r="453" s="2" customFormat="1">
      <c r="A453" s="39"/>
      <c r="B453" s="40"/>
      <c r="C453" s="39"/>
      <c r="D453" s="184" t="s">
        <v>160</v>
      </c>
      <c r="E453" s="39"/>
      <c r="F453" s="185" t="s">
        <v>1639</v>
      </c>
      <c r="G453" s="39"/>
      <c r="H453" s="39"/>
      <c r="I453" s="181"/>
      <c r="J453" s="39"/>
      <c r="K453" s="39"/>
      <c r="L453" s="40"/>
      <c r="M453" s="182"/>
      <c r="N453" s="183"/>
      <c r="O453" s="73"/>
      <c r="P453" s="73"/>
      <c r="Q453" s="73"/>
      <c r="R453" s="73"/>
      <c r="S453" s="73"/>
      <c r="T453" s="74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20" t="s">
        <v>160</v>
      </c>
      <c r="AU453" s="20" t="s">
        <v>156</v>
      </c>
    </row>
    <row r="454" s="13" customFormat="1">
      <c r="A454" s="13"/>
      <c r="B454" s="186"/>
      <c r="C454" s="13"/>
      <c r="D454" s="179" t="s">
        <v>162</v>
      </c>
      <c r="E454" s="187" t="s">
        <v>3</v>
      </c>
      <c r="F454" s="188" t="s">
        <v>593</v>
      </c>
      <c r="G454" s="13"/>
      <c r="H454" s="187" t="s">
        <v>3</v>
      </c>
      <c r="I454" s="189"/>
      <c r="J454" s="13"/>
      <c r="K454" s="13"/>
      <c r="L454" s="186"/>
      <c r="M454" s="190"/>
      <c r="N454" s="191"/>
      <c r="O454" s="191"/>
      <c r="P454" s="191"/>
      <c r="Q454" s="191"/>
      <c r="R454" s="191"/>
      <c r="S454" s="191"/>
      <c r="T454" s="19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187" t="s">
        <v>162</v>
      </c>
      <c r="AU454" s="187" t="s">
        <v>156</v>
      </c>
      <c r="AV454" s="13" t="s">
        <v>84</v>
      </c>
      <c r="AW454" s="13" t="s">
        <v>37</v>
      </c>
      <c r="AX454" s="13" t="s">
        <v>76</v>
      </c>
      <c r="AY454" s="187" t="s">
        <v>148</v>
      </c>
    </row>
    <row r="455" s="14" customFormat="1">
      <c r="A455" s="14"/>
      <c r="B455" s="193"/>
      <c r="C455" s="14"/>
      <c r="D455" s="179" t="s">
        <v>162</v>
      </c>
      <c r="E455" s="194" t="s">
        <v>3</v>
      </c>
      <c r="F455" s="195" t="s">
        <v>1640</v>
      </c>
      <c r="G455" s="14"/>
      <c r="H455" s="196">
        <v>272</v>
      </c>
      <c r="I455" s="197"/>
      <c r="J455" s="14"/>
      <c r="K455" s="14"/>
      <c r="L455" s="193"/>
      <c r="M455" s="198"/>
      <c r="N455" s="199"/>
      <c r="O455" s="199"/>
      <c r="P455" s="199"/>
      <c r="Q455" s="199"/>
      <c r="R455" s="199"/>
      <c r="S455" s="199"/>
      <c r="T455" s="200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194" t="s">
        <v>162</v>
      </c>
      <c r="AU455" s="194" t="s">
        <v>156</v>
      </c>
      <c r="AV455" s="14" t="s">
        <v>156</v>
      </c>
      <c r="AW455" s="14" t="s">
        <v>37</v>
      </c>
      <c r="AX455" s="14" t="s">
        <v>84</v>
      </c>
      <c r="AY455" s="194" t="s">
        <v>148</v>
      </c>
    </row>
    <row r="456" s="2" customFormat="1" ht="37.8" customHeight="1">
      <c r="A456" s="39"/>
      <c r="B456" s="165"/>
      <c r="C456" s="212" t="s">
        <v>1641</v>
      </c>
      <c r="D456" s="212" t="s">
        <v>658</v>
      </c>
      <c r="E456" s="213" t="s">
        <v>1642</v>
      </c>
      <c r="F456" s="214" t="s">
        <v>1643</v>
      </c>
      <c r="G456" s="215" t="s">
        <v>153</v>
      </c>
      <c r="H456" s="216">
        <v>299.19999999999999</v>
      </c>
      <c r="I456" s="217"/>
      <c r="J456" s="218">
        <f>ROUND(I456*H456,2)</f>
        <v>0</v>
      </c>
      <c r="K456" s="214" t="s">
        <v>154</v>
      </c>
      <c r="L456" s="219"/>
      <c r="M456" s="220" t="s">
        <v>3</v>
      </c>
      <c r="N456" s="221" t="s">
        <v>48</v>
      </c>
      <c r="O456" s="73"/>
      <c r="P456" s="175">
        <f>O456*H456</f>
        <v>0</v>
      </c>
      <c r="Q456" s="175">
        <v>0.0060000000000000001</v>
      </c>
      <c r="R456" s="175">
        <f>Q456*H456</f>
        <v>1.7951999999999999</v>
      </c>
      <c r="S456" s="175">
        <v>0</v>
      </c>
      <c r="T456" s="176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177" t="s">
        <v>413</v>
      </c>
      <c r="AT456" s="177" t="s">
        <v>658</v>
      </c>
      <c r="AU456" s="177" t="s">
        <v>156</v>
      </c>
      <c r="AY456" s="20" t="s">
        <v>148</v>
      </c>
      <c r="BE456" s="178">
        <f>IF(N456="základní",J456,0)</f>
        <v>0</v>
      </c>
      <c r="BF456" s="178">
        <f>IF(N456="snížená",J456,0)</f>
        <v>0</v>
      </c>
      <c r="BG456" s="178">
        <f>IF(N456="zákl. přenesená",J456,0)</f>
        <v>0</v>
      </c>
      <c r="BH456" s="178">
        <f>IF(N456="sníž. přenesená",J456,0)</f>
        <v>0</v>
      </c>
      <c r="BI456" s="178">
        <f>IF(N456="nulová",J456,0)</f>
        <v>0</v>
      </c>
      <c r="BJ456" s="20" t="s">
        <v>156</v>
      </c>
      <c r="BK456" s="178">
        <f>ROUND(I456*H456,2)</f>
        <v>0</v>
      </c>
      <c r="BL456" s="20" t="s">
        <v>282</v>
      </c>
      <c r="BM456" s="177" t="s">
        <v>1644</v>
      </c>
    </row>
    <row r="457" s="2" customFormat="1">
      <c r="A457" s="39"/>
      <c r="B457" s="40"/>
      <c r="C457" s="39"/>
      <c r="D457" s="179" t="s">
        <v>158</v>
      </c>
      <c r="E457" s="39"/>
      <c r="F457" s="180" t="s">
        <v>1643</v>
      </c>
      <c r="G457" s="39"/>
      <c r="H457" s="39"/>
      <c r="I457" s="181"/>
      <c r="J457" s="39"/>
      <c r="K457" s="39"/>
      <c r="L457" s="40"/>
      <c r="M457" s="182"/>
      <c r="N457" s="183"/>
      <c r="O457" s="73"/>
      <c r="P457" s="73"/>
      <c r="Q457" s="73"/>
      <c r="R457" s="73"/>
      <c r="S457" s="73"/>
      <c r="T457" s="74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20" t="s">
        <v>158</v>
      </c>
      <c r="AU457" s="20" t="s">
        <v>156</v>
      </c>
    </row>
    <row r="458" s="14" customFormat="1">
      <c r="A458" s="14"/>
      <c r="B458" s="193"/>
      <c r="C458" s="14"/>
      <c r="D458" s="179" t="s">
        <v>162</v>
      </c>
      <c r="E458" s="14"/>
      <c r="F458" s="195" t="s">
        <v>1645</v>
      </c>
      <c r="G458" s="14"/>
      <c r="H458" s="196">
        <v>299.19999999999999</v>
      </c>
      <c r="I458" s="197"/>
      <c r="J458" s="14"/>
      <c r="K458" s="14"/>
      <c r="L458" s="193"/>
      <c r="M458" s="198"/>
      <c r="N458" s="199"/>
      <c r="O458" s="199"/>
      <c r="P458" s="199"/>
      <c r="Q458" s="199"/>
      <c r="R458" s="199"/>
      <c r="S458" s="199"/>
      <c r="T458" s="200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194" t="s">
        <v>162</v>
      </c>
      <c r="AU458" s="194" t="s">
        <v>156</v>
      </c>
      <c r="AV458" s="14" t="s">
        <v>156</v>
      </c>
      <c r="AW458" s="14" t="s">
        <v>4</v>
      </c>
      <c r="AX458" s="14" t="s">
        <v>84</v>
      </c>
      <c r="AY458" s="194" t="s">
        <v>148</v>
      </c>
    </row>
    <row r="459" s="2" customFormat="1" ht="24.15" customHeight="1">
      <c r="A459" s="39"/>
      <c r="B459" s="165"/>
      <c r="C459" s="166" t="s">
        <v>1646</v>
      </c>
      <c r="D459" s="166" t="s">
        <v>150</v>
      </c>
      <c r="E459" s="167" t="s">
        <v>1647</v>
      </c>
      <c r="F459" s="168" t="s">
        <v>1648</v>
      </c>
      <c r="G459" s="169" t="s">
        <v>153</v>
      </c>
      <c r="H459" s="170">
        <v>272</v>
      </c>
      <c r="I459" s="171"/>
      <c r="J459" s="172">
        <f>ROUND(I459*H459,2)</f>
        <v>0</v>
      </c>
      <c r="K459" s="168" t="s">
        <v>154</v>
      </c>
      <c r="L459" s="40"/>
      <c r="M459" s="173" t="s">
        <v>3</v>
      </c>
      <c r="N459" s="174" t="s">
        <v>48</v>
      </c>
      <c r="O459" s="73"/>
      <c r="P459" s="175">
        <f>O459*H459</f>
        <v>0</v>
      </c>
      <c r="Q459" s="175">
        <v>0</v>
      </c>
      <c r="R459" s="175">
        <f>Q459*H459</f>
        <v>0</v>
      </c>
      <c r="S459" s="175">
        <v>0</v>
      </c>
      <c r="T459" s="176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177" t="s">
        <v>282</v>
      </c>
      <c r="AT459" s="177" t="s">
        <v>150</v>
      </c>
      <c r="AU459" s="177" t="s">
        <v>156</v>
      </c>
      <c r="AY459" s="20" t="s">
        <v>148</v>
      </c>
      <c r="BE459" s="178">
        <f>IF(N459="základní",J459,0)</f>
        <v>0</v>
      </c>
      <c r="BF459" s="178">
        <f>IF(N459="snížená",J459,0)</f>
        <v>0</v>
      </c>
      <c r="BG459" s="178">
        <f>IF(N459="zákl. přenesená",J459,0)</f>
        <v>0</v>
      </c>
      <c r="BH459" s="178">
        <f>IF(N459="sníž. přenesená",J459,0)</f>
        <v>0</v>
      </c>
      <c r="BI459" s="178">
        <f>IF(N459="nulová",J459,0)</f>
        <v>0</v>
      </c>
      <c r="BJ459" s="20" t="s">
        <v>156</v>
      </c>
      <c r="BK459" s="178">
        <f>ROUND(I459*H459,2)</f>
        <v>0</v>
      </c>
      <c r="BL459" s="20" t="s">
        <v>282</v>
      </c>
      <c r="BM459" s="177" t="s">
        <v>1649</v>
      </c>
    </row>
    <row r="460" s="2" customFormat="1">
      <c r="A460" s="39"/>
      <c r="B460" s="40"/>
      <c r="C460" s="39"/>
      <c r="D460" s="179" t="s">
        <v>158</v>
      </c>
      <c r="E460" s="39"/>
      <c r="F460" s="180" t="s">
        <v>1650</v>
      </c>
      <c r="G460" s="39"/>
      <c r="H460" s="39"/>
      <c r="I460" s="181"/>
      <c r="J460" s="39"/>
      <c r="K460" s="39"/>
      <c r="L460" s="40"/>
      <c r="M460" s="182"/>
      <c r="N460" s="183"/>
      <c r="O460" s="73"/>
      <c r="P460" s="73"/>
      <c r="Q460" s="73"/>
      <c r="R460" s="73"/>
      <c r="S460" s="73"/>
      <c r="T460" s="74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20" t="s">
        <v>158</v>
      </c>
      <c r="AU460" s="20" t="s">
        <v>156</v>
      </c>
    </row>
    <row r="461" s="2" customFormat="1">
      <c r="A461" s="39"/>
      <c r="B461" s="40"/>
      <c r="C461" s="39"/>
      <c r="D461" s="184" t="s">
        <v>160</v>
      </c>
      <c r="E461" s="39"/>
      <c r="F461" s="185" t="s">
        <v>1651</v>
      </c>
      <c r="G461" s="39"/>
      <c r="H461" s="39"/>
      <c r="I461" s="181"/>
      <c r="J461" s="39"/>
      <c r="K461" s="39"/>
      <c r="L461" s="40"/>
      <c r="M461" s="182"/>
      <c r="N461" s="183"/>
      <c r="O461" s="73"/>
      <c r="P461" s="73"/>
      <c r="Q461" s="73"/>
      <c r="R461" s="73"/>
      <c r="S461" s="73"/>
      <c r="T461" s="74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20" t="s">
        <v>160</v>
      </c>
      <c r="AU461" s="20" t="s">
        <v>156</v>
      </c>
    </row>
    <row r="462" s="2" customFormat="1" ht="16.5" customHeight="1">
      <c r="A462" s="39"/>
      <c r="B462" s="165"/>
      <c r="C462" s="212" t="s">
        <v>1652</v>
      </c>
      <c r="D462" s="212" t="s">
        <v>658</v>
      </c>
      <c r="E462" s="213" t="s">
        <v>1653</v>
      </c>
      <c r="F462" s="214" t="s">
        <v>1654</v>
      </c>
      <c r="G462" s="215" t="s">
        <v>153</v>
      </c>
      <c r="H462" s="216">
        <v>299.19999999999999</v>
      </c>
      <c r="I462" s="217"/>
      <c r="J462" s="218">
        <f>ROUND(I462*H462,2)</f>
        <v>0</v>
      </c>
      <c r="K462" s="214" t="s">
        <v>154</v>
      </c>
      <c r="L462" s="219"/>
      <c r="M462" s="220" t="s">
        <v>3</v>
      </c>
      <c r="N462" s="221" t="s">
        <v>48</v>
      </c>
      <c r="O462" s="73"/>
      <c r="P462" s="175">
        <f>O462*H462</f>
        <v>0</v>
      </c>
      <c r="Q462" s="175">
        <v>0.00080000000000000004</v>
      </c>
      <c r="R462" s="175">
        <f>Q462*H462</f>
        <v>0.23935999999999999</v>
      </c>
      <c r="S462" s="175">
        <v>0</v>
      </c>
      <c r="T462" s="176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177" t="s">
        <v>413</v>
      </c>
      <c r="AT462" s="177" t="s">
        <v>658</v>
      </c>
      <c r="AU462" s="177" t="s">
        <v>156</v>
      </c>
      <c r="AY462" s="20" t="s">
        <v>148</v>
      </c>
      <c r="BE462" s="178">
        <f>IF(N462="základní",J462,0)</f>
        <v>0</v>
      </c>
      <c r="BF462" s="178">
        <f>IF(N462="snížená",J462,0)</f>
        <v>0</v>
      </c>
      <c r="BG462" s="178">
        <f>IF(N462="zákl. přenesená",J462,0)</f>
        <v>0</v>
      </c>
      <c r="BH462" s="178">
        <f>IF(N462="sníž. přenesená",J462,0)</f>
        <v>0</v>
      </c>
      <c r="BI462" s="178">
        <f>IF(N462="nulová",J462,0)</f>
        <v>0</v>
      </c>
      <c r="BJ462" s="20" t="s">
        <v>156</v>
      </c>
      <c r="BK462" s="178">
        <f>ROUND(I462*H462,2)</f>
        <v>0</v>
      </c>
      <c r="BL462" s="20" t="s">
        <v>282</v>
      </c>
      <c r="BM462" s="177" t="s">
        <v>1655</v>
      </c>
    </row>
    <row r="463" s="2" customFormat="1">
      <c r="A463" s="39"/>
      <c r="B463" s="40"/>
      <c r="C463" s="39"/>
      <c r="D463" s="179" t="s">
        <v>158</v>
      </c>
      <c r="E463" s="39"/>
      <c r="F463" s="180" t="s">
        <v>1654</v>
      </c>
      <c r="G463" s="39"/>
      <c r="H463" s="39"/>
      <c r="I463" s="181"/>
      <c r="J463" s="39"/>
      <c r="K463" s="39"/>
      <c r="L463" s="40"/>
      <c r="M463" s="182"/>
      <c r="N463" s="183"/>
      <c r="O463" s="73"/>
      <c r="P463" s="73"/>
      <c r="Q463" s="73"/>
      <c r="R463" s="73"/>
      <c r="S463" s="73"/>
      <c r="T463" s="74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20" t="s">
        <v>158</v>
      </c>
      <c r="AU463" s="20" t="s">
        <v>156</v>
      </c>
    </row>
    <row r="464" s="14" customFormat="1">
      <c r="A464" s="14"/>
      <c r="B464" s="193"/>
      <c r="C464" s="14"/>
      <c r="D464" s="179" t="s">
        <v>162</v>
      </c>
      <c r="E464" s="14"/>
      <c r="F464" s="195" t="s">
        <v>1645</v>
      </c>
      <c r="G464" s="14"/>
      <c r="H464" s="196">
        <v>299.19999999999999</v>
      </c>
      <c r="I464" s="197"/>
      <c r="J464" s="14"/>
      <c r="K464" s="14"/>
      <c r="L464" s="193"/>
      <c r="M464" s="198"/>
      <c r="N464" s="199"/>
      <c r="O464" s="199"/>
      <c r="P464" s="199"/>
      <c r="Q464" s="199"/>
      <c r="R464" s="199"/>
      <c r="S464" s="199"/>
      <c r="T464" s="200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194" t="s">
        <v>162</v>
      </c>
      <c r="AU464" s="194" t="s">
        <v>156</v>
      </c>
      <c r="AV464" s="14" t="s">
        <v>156</v>
      </c>
      <c r="AW464" s="14" t="s">
        <v>4</v>
      </c>
      <c r="AX464" s="14" t="s">
        <v>84</v>
      </c>
      <c r="AY464" s="194" t="s">
        <v>148</v>
      </c>
    </row>
    <row r="465" s="2" customFormat="1" ht="33" customHeight="1">
      <c r="A465" s="39"/>
      <c r="B465" s="165"/>
      <c r="C465" s="166" t="s">
        <v>1656</v>
      </c>
      <c r="D465" s="166" t="s">
        <v>150</v>
      </c>
      <c r="E465" s="167" t="s">
        <v>1657</v>
      </c>
      <c r="F465" s="168" t="s">
        <v>1658</v>
      </c>
      <c r="G465" s="169" t="s">
        <v>853</v>
      </c>
      <c r="H465" s="222"/>
      <c r="I465" s="171"/>
      <c r="J465" s="172">
        <f>ROUND(I465*H465,2)</f>
        <v>0</v>
      </c>
      <c r="K465" s="168" t="s">
        <v>154</v>
      </c>
      <c r="L465" s="40"/>
      <c r="M465" s="173" t="s">
        <v>3</v>
      </c>
      <c r="N465" s="174" t="s">
        <v>48</v>
      </c>
      <c r="O465" s="73"/>
      <c r="P465" s="175">
        <f>O465*H465</f>
        <v>0</v>
      </c>
      <c r="Q465" s="175">
        <v>0</v>
      </c>
      <c r="R465" s="175">
        <f>Q465*H465</f>
        <v>0</v>
      </c>
      <c r="S465" s="175">
        <v>0</v>
      </c>
      <c r="T465" s="176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177" t="s">
        <v>282</v>
      </c>
      <c r="AT465" s="177" t="s">
        <v>150</v>
      </c>
      <c r="AU465" s="177" t="s">
        <v>156</v>
      </c>
      <c r="AY465" s="20" t="s">
        <v>148</v>
      </c>
      <c r="BE465" s="178">
        <f>IF(N465="základní",J465,0)</f>
        <v>0</v>
      </c>
      <c r="BF465" s="178">
        <f>IF(N465="snížená",J465,0)</f>
        <v>0</v>
      </c>
      <c r="BG465" s="178">
        <f>IF(N465="zákl. přenesená",J465,0)</f>
        <v>0</v>
      </c>
      <c r="BH465" s="178">
        <f>IF(N465="sníž. přenesená",J465,0)</f>
        <v>0</v>
      </c>
      <c r="BI465" s="178">
        <f>IF(N465="nulová",J465,0)</f>
        <v>0</v>
      </c>
      <c r="BJ465" s="20" t="s">
        <v>156</v>
      </c>
      <c r="BK465" s="178">
        <f>ROUND(I465*H465,2)</f>
        <v>0</v>
      </c>
      <c r="BL465" s="20" t="s">
        <v>282</v>
      </c>
      <c r="BM465" s="177" t="s">
        <v>1659</v>
      </c>
    </row>
    <row r="466" s="2" customFormat="1">
      <c r="A466" s="39"/>
      <c r="B466" s="40"/>
      <c r="C466" s="39"/>
      <c r="D466" s="179" t="s">
        <v>158</v>
      </c>
      <c r="E466" s="39"/>
      <c r="F466" s="180" t="s">
        <v>1660</v>
      </c>
      <c r="G466" s="39"/>
      <c r="H466" s="39"/>
      <c r="I466" s="181"/>
      <c r="J466" s="39"/>
      <c r="K466" s="39"/>
      <c r="L466" s="40"/>
      <c r="M466" s="182"/>
      <c r="N466" s="183"/>
      <c r="O466" s="73"/>
      <c r="P466" s="73"/>
      <c r="Q466" s="73"/>
      <c r="R466" s="73"/>
      <c r="S466" s="73"/>
      <c r="T466" s="74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20" t="s">
        <v>158</v>
      </c>
      <c r="AU466" s="20" t="s">
        <v>156</v>
      </c>
    </row>
    <row r="467" s="2" customFormat="1">
      <c r="A467" s="39"/>
      <c r="B467" s="40"/>
      <c r="C467" s="39"/>
      <c r="D467" s="184" t="s">
        <v>160</v>
      </c>
      <c r="E467" s="39"/>
      <c r="F467" s="185" t="s">
        <v>1661</v>
      </c>
      <c r="G467" s="39"/>
      <c r="H467" s="39"/>
      <c r="I467" s="181"/>
      <c r="J467" s="39"/>
      <c r="K467" s="39"/>
      <c r="L467" s="40"/>
      <c r="M467" s="182"/>
      <c r="N467" s="183"/>
      <c r="O467" s="73"/>
      <c r="P467" s="73"/>
      <c r="Q467" s="73"/>
      <c r="R467" s="73"/>
      <c r="S467" s="73"/>
      <c r="T467" s="74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20" t="s">
        <v>160</v>
      </c>
      <c r="AU467" s="20" t="s">
        <v>156</v>
      </c>
    </row>
    <row r="468" s="12" customFormat="1" ht="22.8" customHeight="1">
      <c r="A468" s="12"/>
      <c r="B468" s="152"/>
      <c r="C468" s="12"/>
      <c r="D468" s="153" t="s">
        <v>75</v>
      </c>
      <c r="E468" s="163" t="s">
        <v>1662</v>
      </c>
      <c r="F468" s="163" t="s">
        <v>1663</v>
      </c>
      <c r="G468" s="12"/>
      <c r="H468" s="12"/>
      <c r="I468" s="155"/>
      <c r="J468" s="164">
        <f>BK468</f>
        <v>0</v>
      </c>
      <c r="K468" s="12"/>
      <c r="L468" s="152"/>
      <c r="M468" s="157"/>
      <c r="N468" s="158"/>
      <c r="O468" s="158"/>
      <c r="P468" s="159">
        <f>SUM(P469:P505)</f>
        <v>0</v>
      </c>
      <c r="Q468" s="158"/>
      <c r="R468" s="159">
        <f>SUM(R469:R505)</f>
        <v>3.1302171999999997</v>
      </c>
      <c r="S468" s="158"/>
      <c r="T468" s="160">
        <f>SUM(T469:T505)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153" t="s">
        <v>156</v>
      </c>
      <c r="AT468" s="161" t="s">
        <v>75</v>
      </c>
      <c r="AU468" s="161" t="s">
        <v>84</v>
      </c>
      <c r="AY468" s="153" t="s">
        <v>148</v>
      </c>
      <c r="BK468" s="162">
        <f>SUM(BK469:BK505)</f>
        <v>0</v>
      </c>
    </row>
    <row r="469" s="2" customFormat="1" ht="16.5" customHeight="1">
      <c r="A469" s="39"/>
      <c r="B469" s="165"/>
      <c r="C469" s="166" t="s">
        <v>1664</v>
      </c>
      <c r="D469" s="166" t="s">
        <v>150</v>
      </c>
      <c r="E469" s="167" t="s">
        <v>1665</v>
      </c>
      <c r="F469" s="168" t="s">
        <v>1666</v>
      </c>
      <c r="G469" s="169" t="s">
        <v>153</v>
      </c>
      <c r="H469" s="170">
        <v>112.8</v>
      </c>
      <c r="I469" s="171"/>
      <c r="J469" s="172">
        <f>ROUND(I469*H469,2)</f>
        <v>0</v>
      </c>
      <c r="K469" s="168" t="s">
        <v>154</v>
      </c>
      <c r="L469" s="40"/>
      <c r="M469" s="173" t="s">
        <v>3</v>
      </c>
      <c r="N469" s="174" t="s">
        <v>48</v>
      </c>
      <c r="O469" s="73"/>
      <c r="P469" s="175">
        <f>O469*H469</f>
        <v>0</v>
      </c>
      <c r="Q469" s="175">
        <v>0.00029999999999999997</v>
      </c>
      <c r="R469" s="175">
        <f>Q469*H469</f>
        <v>0.033839999999999995</v>
      </c>
      <c r="S469" s="175">
        <v>0</v>
      </c>
      <c r="T469" s="176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177" t="s">
        <v>282</v>
      </c>
      <c r="AT469" s="177" t="s">
        <v>150</v>
      </c>
      <c r="AU469" s="177" t="s">
        <v>156</v>
      </c>
      <c r="AY469" s="20" t="s">
        <v>148</v>
      </c>
      <c r="BE469" s="178">
        <f>IF(N469="základní",J469,0)</f>
        <v>0</v>
      </c>
      <c r="BF469" s="178">
        <f>IF(N469="snížená",J469,0)</f>
        <v>0</v>
      </c>
      <c r="BG469" s="178">
        <f>IF(N469="zákl. přenesená",J469,0)</f>
        <v>0</v>
      </c>
      <c r="BH469" s="178">
        <f>IF(N469="sníž. přenesená",J469,0)</f>
        <v>0</v>
      </c>
      <c r="BI469" s="178">
        <f>IF(N469="nulová",J469,0)</f>
        <v>0</v>
      </c>
      <c r="BJ469" s="20" t="s">
        <v>156</v>
      </c>
      <c r="BK469" s="178">
        <f>ROUND(I469*H469,2)</f>
        <v>0</v>
      </c>
      <c r="BL469" s="20" t="s">
        <v>282</v>
      </c>
      <c r="BM469" s="177" t="s">
        <v>1667</v>
      </c>
    </row>
    <row r="470" s="2" customFormat="1">
      <c r="A470" s="39"/>
      <c r="B470" s="40"/>
      <c r="C470" s="39"/>
      <c r="D470" s="179" t="s">
        <v>158</v>
      </c>
      <c r="E470" s="39"/>
      <c r="F470" s="180" t="s">
        <v>1668</v>
      </c>
      <c r="G470" s="39"/>
      <c r="H470" s="39"/>
      <c r="I470" s="181"/>
      <c r="J470" s="39"/>
      <c r="K470" s="39"/>
      <c r="L470" s="40"/>
      <c r="M470" s="182"/>
      <c r="N470" s="183"/>
      <c r="O470" s="73"/>
      <c r="P470" s="73"/>
      <c r="Q470" s="73"/>
      <c r="R470" s="73"/>
      <c r="S470" s="73"/>
      <c r="T470" s="74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20" t="s">
        <v>158</v>
      </c>
      <c r="AU470" s="20" t="s">
        <v>156</v>
      </c>
    </row>
    <row r="471" s="2" customFormat="1">
      <c r="A471" s="39"/>
      <c r="B471" s="40"/>
      <c r="C471" s="39"/>
      <c r="D471" s="184" t="s">
        <v>160</v>
      </c>
      <c r="E471" s="39"/>
      <c r="F471" s="185" t="s">
        <v>1669</v>
      </c>
      <c r="G471" s="39"/>
      <c r="H471" s="39"/>
      <c r="I471" s="181"/>
      <c r="J471" s="39"/>
      <c r="K471" s="39"/>
      <c r="L471" s="40"/>
      <c r="M471" s="182"/>
      <c r="N471" s="183"/>
      <c r="O471" s="73"/>
      <c r="P471" s="73"/>
      <c r="Q471" s="73"/>
      <c r="R471" s="73"/>
      <c r="S471" s="73"/>
      <c r="T471" s="74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20" t="s">
        <v>160</v>
      </c>
      <c r="AU471" s="20" t="s">
        <v>156</v>
      </c>
    </row>
    <row r="472" s="2" customFormat="1" ht="24.15" customHeight="1">
      <c r="A472" s="39"/>
      <c r="B472" s="165"/>
      <c r="C472" s="166" t="s">
        <v>1670</v>
      </c>
      <c r="D472" s="166" t="s">
        <v>150</v>
      </c>
      <c r="E472" s="167" t="s">
        <v>1671</v>
      </c>
      <c r="F472" s="168" t="s">
        <v>1672</v>
      </c>
      <c r="G472" s="169" t="s">
        <v>153</v>
      </c>
      <c r="H472" s="170">
        <v>30.399999999999999</v>
      </c>
      <c r="I472" s="171"/>
      <c r="J472" s="172">
        <f>ROUND(I472*H472,2)</f>
        <v>0</v>
      </c>
      <c r="K472" s="168" t="s">
        <v>154</v>
      </c>
      <c r="L472" s="40"/>
      <c r="M472" s="173" t="s">
        <v>3</v>
      </c>
      <c r="N472" s="174" t="s">
        <v>48</v>
      </c>
      <c r="O472" s="73"/>
      <c r="P472" s="175">
        <f>O472*H472</f>
        <v>0</v>
      </c>
      <c r="Q472" s="175">
        <v>0.0015</v>
      </c>
      <c r="R472" s="175">
        <f>Q472*H472</f>
        <v>0.045600000000000002</v>
      </c>
      <c r="S472" s="175">
        <v>0</v>
      </c>
      <c r="T472" s="176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177" t="s">
        <v>282</v>
      </c>
      <c r="AT472" s="177" t="s">
        <v>150</v>
      </c>
      <c r="AU472" s="177" t="s">
        <v>156</v>
      </c>
      <c r="AY472" s="20" t="s">
        <v>148</v>
      </c>
      <c r="BE472" s="178">
        <f>IF(N472="základní",J472,0)</f>
        <v>0</v>
      </c>
      <c r="BF472" s="178">
        <f>IF(N472="snížená",J472,0)</f>
        <v>0</v>
      </c>
      <c r="BG472" s="178">
        <f>IF(N472="zákl. přenesená",J472,0)</f>
        <v>0</v>
      </c>
      <c r="BH472" s="178">
        <f>IF(N472="sníž. přenesená",J472,0)</f>
        <v>0</v>
      </c>
      <c r="BI472" s="178">
        <f>IF(N472="nulová",J472,0)</f>
        <v>0</v>
      </c>
      <c r="BJ472" s="20" t="s">
        <v>156</v>
      </c>
      <c r="BK472" s="178">
        <f>ROUND(I472*H472,2)</f>
        <v>0</v>
      </c>
      <c r="BL472" s="20" t="s">
        <v>282</v>
      </c>
      <c r="BM472" s="177" t="s">
        <v>1673</v>
      </c>
    </row>
    <row r="473" s="2" customFormat="1">
      <c r="A473" s="39"/>
      <c r="B473" s="40"/>
      <c r="C473" s="39"/>
      <c r="D473" s="179" t="s">
        <v>158</v>
      </c>
      <c r="E473" s="39"/>
      <c r="F473" s="180" t="s">
        <v>1674</v>
      </c>
      <c r="G473" s="39"/>
      <c r="H473" s="39"/>
      <c r="I473" s="181"/>
      <c r="J473" s="39"/>
      <c r="K473" s="39"/>
      <c r="L473" s="40"/>
      <c r="M473" s="182"/>
      <c r="N473" s="183"/>
      <c r="O473" s="73"/>
      <c r="P473" s="73"/>
      <c r="Q473" s="73"/>
      <c r="R473" s="73"/>
      <c r="S473" s="73"/>
      <c r="T473" s="74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20" t="s">
        <v>158</v>
      </c>
      <c r="AU473" s="20" t="s">
        <v>156</v>
      </c>
    </row>
    <row r="474" s="2" customFormat="1">
      <c r="A474" s="39"/>
      <c r="B474" s="40"/>
      <c r="C474" s="39"/>
      <c r="D474" s="184" t="s">
        <v>160</v>
      </c>
      <c r="E474" s="39"/>
      <c r="F474" s="185" t="s">
        <v>1675</v>
      </c>
      <c r="G474" s="39"/>
      <c r="H474" s="39"/>
      <c r="I474" s="181"/>
      <c r="J474" s="39"/>
      <c r="K474" s="39"/>
      <c r="L474" s="40"/>
      <c r="M474" s="182"/>
      <c r="N474" s="183"/>
      <c r="O474" s="73"/>
      <c r="P474" s="73"/>
      <c r="Q474" s="73"/>
      <c r="R474" s="73"/>
      <c r="S474" s="73"/>
      <c r="T474" s="74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20" t="s">
        <v>160</v>
      </c>
      <c r="AU474" s="20" t="s">
        <v>156</v>
      </c>
    </row>
    <row r="475" s="13" customFormat="1">
      <c r="A475" s="13"/>
      <c r="B475" s="186"/>
      <c r="C475" s="13"/>
      <c r="D475" s="179" t="s">
        <v>162</v>
      </c>
      <c r="E475" s="187" t="s">
        <v>3</v>
      </c>
      <c r="F475" s="188" t="s">
        <v>1676</v>
      </c>
      <c r="G475" s="13"/>
      <c r="H475" s="187" t="s">
        <v>3</v>
      </c>
      <c r="I475" s="189"/>
      <c r="J475" s="13"/>
      <c r="K475" s="13"/>
      <c r="L475" s="186"/>
      <c r="M475" s="190"/>
      <c r="N475" s="191"/>
      <c r="O475" s="191"/>
      <c r="P475" s="191"/>
      <c r="Q475" s="191"/>
      <c r="R475" s="191"/>
      <c r="S475" s="191"/>
      <c r="T475" s="19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87" t="s">
        <v>162</v>
      </c>
      <c r="AU475" s="187" t="s">
        <v>156</v>
      </c>
      <c r="AV475" s="13" t="s">
        <v>84</v>
      </c>
      <c r="AW475" s="13" t="s">
        <v>37</v>
      </c>
      <c r="AX475" s="13" t="s">
        <v>76</v>
      </c>
      <c r="AY475" s="187" t="s">
        <v>148</v>
      </c>
    </row>
    <row r="476" s="14" customFormat="1">
      <c r="A476" s="14"/>
      <c r="B476" s="193"/>
      <c r="C476" s="14"/>
      <c r="D476" s="179" t="s">
        <v>162</v>
      </c>
      <c r="E476" s="194" t="s">
        <v>3</v>
      </c>
      <c r="F476" s="195" t="s">
        <v>1677</v>
      </c>
      <c r="G476" s="14"/>
      <c r="H476" s="196">
        <v>30.399999999999999</v>
      </c>
      <c r="I476" s="197"/>
      <c r="J476" s="14"/>
      <c r="K476" s="14"/>
      <c r="L476" s="193"/>
      <c r="M476" s="198"/>
      <c r="N476" s="199"/>
      <c r="O476" s="199"/>
      <c r="P476" s="199"/>
      <c r="Q476" s="199"/>
      <c r="R476" s="199"/>
      <c r="S476" s="199"/>
      <c r="T476" s="200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194" t="s">
        <v>162</v>
      </c>
      <c r="AU476" s="194" t="s">
        <v>156</v>
      </c>
      <c r="AV476" s="14" t="s">
        <v>156</v>
      </c>
      <c r="AW476" s="14" t="s">
        <v>37</v>
      </c>
      <c r="AX476" s="14" t="s">
        <v>84</v>
      </c>
      <c r="AY476" s="194" t="s">
        <v>148</v>
      </c>
    </row>
    <row r="477" s="2" customFormat="1" ht="16.5" customHeight="1">
      <c r="A477" s="39"/>
      <c r="B477" s="165"/>
      <c r="C477" s="166" t="s">
        <v>1678</v>
      </c>
      <c r="D477" s="166" t="s">
        <v>150</v>
      </c>
      <c r="E477" s="167" t="s">
        <v>1679</v>
      </c>
      <c r="F477" s="168" t="s">
        <v>1680</v>
      </c>
      <c r="G477" s="169" t="s">
        <v>153</v>
      </c>
      <c r="H477" s="170">
        <v>112.8</v>
      </c>
      <c r="I477" s="171"/>
      <c r="J477" s="172">
        <f>ROUND(I477*H477,2)</f>
        <v>0</v>
      </c>
      <c r="K477" s="168" t="s">
        <v>154</v>
      </c>
      <c r="L477" s="40"/>
      <c r="M477" s="173" t="s">
        <v>3</v>
      </c>
      <c r="N477" s="174" t="s">
        <v>48</v>
      </c>
      <c r="O477" s="73"/>
      <c r="P477" s="175">
        <f>O477*H477</f>
        <v>0</v>
      </c>
      <c r="Q477" s="175">
        <v>0.0044999999999999997</v>
      </c>
      <c r="R477" s="175">
        <f>Q477*H477</f>
        <v>0.50759999999999994</v>
      </c>
      <c r="S477" s="175">
        <v>0</v>
      </c>
      <c r="T477" s="176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177" t="s">
        <v>282</v>
      </c>
      <c r="AT477" s="177" t="s">
        <v>150</v>
      </c>
      <c r="AU477" s="177" t="s">
        <v>156</v>
      </c>
      <c r="AY477" s="20" t="s">
        <v>148</v>
      </c>
      <c r="BE477" s="178">
        <f>IF(N477="základní",J477,0)</f>
        <v>0</v>
      </c>
      <c r="BF477" s="178">
        <f>IF(N477="snížená",J477,0)</f>
        <v>0</v>
      </c>
      <c r="BG477" s="178">
        <f>IF(N477="zákl. přenesená",J477,0)</f>
        <v>0</v>
      </c>
      <c r="BH477" s="178">
        <f>IF(N477="sníž. přenesená",J477,0)</f>
        <v>0</v>
      </c>
      <c r="BI477" s="178">
        <f>IF(N477="nulová",J477,0)</f>
        <v>0</v>
      </c>
      <c r="BJ477" s="20" t="s">
        <v>156</v>
      </c>
      <c r="BK477" s="178">
        <f>ROUND(I477*H477,2)</f>
        <v>0</v>
      </c>
      <c r="BL477" s="20" t="s">
        <v>282</v>
      </c>
      <c r="BM477" s="177" t="s">
        <v>1681</v>
      </c>
    </row>
    <row r="478" s="2" customFormat="1">
      <c r="A478" s="39"/>
      <c r="B478" s="40"/>
      <c r="C478" s="39"/>
      <c r="D478" s="179" t="s">
        <v>158</v>
      </c>
      <c r="E478" s="39"/>
      <c r="F478" s="180" t="s">
        <v>1682</v>
      </c>
      <c r="G478" s="39"/>
      <c r="H478" s="39"/>
      <c r="I478" s="181"/>
      <c r="J478" s="39"/>
      <c r="K478" s="39"/>
      <c r="L478" s="40"/>
      <c r="M478" s="182"/>
      <c r="N478" s="183"/>
      <c r="O478" s="73"/>
      <c r="P478" s="73"/>
      <c r="Q478" s="73"/>
      <c r="R478" s="73"/>
      <c r="S478" s="73"/>
      <c r="T478" s="74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20" t="s">
        <v>158</v>
      </c>
      <c r="AU478" s="20" t="s">
        <v>156</v>
      </c>
    </row>
    <row r="479" s="2" customFormat="1">
      <c r="A479" s="39"/>
      <c r="B479" s="40"/>
      <c r="C479" s="39"/>
      <c r="D479" s="184" t="s">
        <v>160</v>
      </c>
      <c r="E479" s="39"/>
      <c r="F479" s="185" t="s">
        <v>1683</v>
      </c>
      <c r="G479" s="39"/>
      <c r="H479" s="39"/>
      <c r="I479" s="181"/>
      <c r="J479" s="39"/>
      <c r="K479" s="39"/>
      <c r="L479" s="40"/>
      <c r="M479" s="182"/>
      <c r="N479" s="183"/>
      <c r="O479" s="73"/>
      <c r="P479" s="73"/>
      <c r="Q479" s="73"/>
      <c r="R479" s="73"/>
      <c r="S479" s="73"/>
      <c r="T479" s="74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20" t="s">
        <v>160</v>
      </c>
      <c r="AU479" s="20" t="s">
        <v>156</v>
      </c>
    </row>
    <row r="480" s="2" customFormat="1" ht="21.75" customHeight="1">
      <c r="A480" s="39"/>
      <c r="B480" s="165"/>
      <c r="C480" s="166" t="s">
        <v>1684</v>
      </c>
      <c r="D480" s="166" t="s">
        <v>150</v>
      </c>
      <c r="E480" s="167" t="s">
        <v>1685</v>
      </c>
      <c r="F480" s="168" t="s">
        <v>1686</v>
      </c>
      <c r="G480" s="169" t="s">
        <v>276</v>
      </c>
      <c r="H480" s="170">
        <v>62</v>
      </c>
      <c r="I480" s="171"/>
      <c r="J480" s="172">
        <f>ROUND(I480*H480,2)</f>
        <v>0</v>
      </c>
      <c r="K480" s="168" t="s">
        <v>154</v>
      </c>
      <c r="L480" s="40"/>
      <c r="M480" s="173" t="s">
        <v>3</v>
      </c>
      <c r="N480" s="174" t="s">
        <v>48</v>
      </c>
      <c r="O480" s="73"/>
      <c r="P480" s="175">
        <f>O480*H480</f>
        <v>0</v>
      </c>
      <c r="Q480" s="175">
        <v>0.00020000000000000001</v>
      </c>
      <c r="R480" s="175">
        <f>Q480*H480</f>
        <v>0.012400000000000001</v>
      </c>
      <c r="S480" s="175">
        <v>0</v>
      </c>
      <c r="T480" s="176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177" t="s">
        <v>282</v>
      </c>
      <c r="AT480" s="177" t="s">
        <v>150</v>
      </c>
      <c r="AU480" s="177" t="s">
        <v>156</v>
      </c>
      <c r="AY480" s="20" t="s">
        <v>148</v>
      </c>
      <c r="BE480" s="178">
        <f>IF(N480="základní",J480,0)</f>
        <v>0</v>
      </c>
      <c r="BF480" s="178">
        <f>IF(N480="snížená",J480,0)</f>
        <v>0</v>
      </c>
      <c r="BG480" s="178">
        <f>IF(N480="zákl. přenesená",J480,0)</f>
        <v>0</v>
      </c>
      <c r="BH480" s="178">
        <f>IF(N480="sníž. přenesená",J480,0)</f>
        <v>0</v>
      </c>
      <c r="BI480" s="178">
        <f>IF(N480="nulová",J480,0)</f>
        <v>0</v>
      </c>
      <c r="BJ480" s="20" t="s">
        <v>156</v>
      </c>
      <c r="BK480" s="178">
        <f>ROUND(I480*H480,2)</f>
        <v>0</v>
      </c>
      <c r="BL480" s="20" t="s">
        <v>282</v>
      </c>
      <c r="BM480" s="177" t="s">
        <v>1687</v>
      </c>
    </row>
    <row r="481" s="2" customFormat="1">
      <c r="A481" s="39"/>
      <c r="B481" s="40"/>
      <c r="C481" s="39"/>
      <c r="D481" s="179" t="s">
        <v>158</v>
      </c>
      <c r="E481" s="39"/>
      <c r="F481" s="180" t="s">
        <v>1688</v>
      </c>
      <c r="G481" s="39"/>
      <c r="H481" s="39"/>
      <c r="I481" s="181"/>
      <c r="J481" s="39"/>
      <c r="K481" s="39"/>
      <c r="L481" s="40"/>
      <c r="M481" s="182"/>
      <c r="N481" s="183"/>
      <c r="O481" s="73"/>
      <c r="P481" s="73"/>
      <c r="Q481" s="73"/>
      <c r="R481" s="73"/>
      <c r="S481" s="73"/>
      <c r="T481" s="74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20" t="s">
        <v>158</v>
      </c>
      <c r="AU481" s="20" t="s">
        <v>156</v>
      </c>
    </row>
    <row r="482" s="2" customFormat="1">
      <c r="A482" s="39"/>
      <c r="B482" s="40"/>
      <c r="C482" s="39"/>
      <c r="D482" s="184" t="s">
        <v>160</v>
      </c>
      <c r="E482" s="39"/>
      <c r="F482" s="185" t="s">
        <v>1689</v>
      </c>
      <c r="G482" s="39"/>
      <c r="H482" s="39"/>
      <c r="I482" s="181"/>
      <c r="J482" s="39"/>
      <c r="K482" s="39"/>
      <c r="L482" s="40"/>
      <c r="M482" s="182"/>
      <c r="N482" s="183"/>
      <c r="O482" s="73"/>
      <c r="P482" s="73"/>
      <c r="Q482" s="73"/>
      <c r="R482" s="73"/>
      <c r="S482" s="73"/>
      <c r="T482" s="74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20" t="s">
        <v>160</v>
      </c>
      <c r="AU482" s="20" t="s">
        <v>156</v>
      </c>
    </row>
    <row r="483" s="13" customFormat="1">
      <c r="A483" s="13"/>
      <c r="B483" s="186"/>
      <c r="C483" s="13"/>
      <c r="D483" s="179" t="s">
        <v>162</v>
      </c>
      <c r="E483" s="187" t="s">
        <v>3</v>
      </c>
      <c r="F483" s="188" t="s">
        <v>197</v>
      </c>
      <c r="G483" s="13"/>
      <c r="H483" s="187" t="s">
        <v>3</v>
      </c>
      <c r="I483" s="189"/>
      <c r="J483" s="13"/>
      <c r="K483" s="13"/>
      <c r="L483" s="186"/>
      <c r="M483" s="190"/>
      <c r="N483" s="191"/>
      <c r="O483" s="191"/>
      <c r="P483" s="191"/>
      <c r="Q483" s="191"/>
      <c r="R483" s="191"/>
      <c r="S483" s="191"/>
      <c r="T483" s="19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87" t="s">
        <v>162</v>
      </c>
      <c r="AU483" s="187" t="s">
        <v>156</v>
      </c>
      <c r="AV483" s="13" t="s">
        <v>84</v>
      </c>
      <c r="AW483" s="13" t="s">
        <v>37</v>
      </c>
      <c r="AX483" s="13" t="s">
        <v>76</v>
      </c>
      <c r="AY483" s="187" t="s">
        <v>148</v>
      </c>
    </row>
    <row r="484" s="14" customFormat="1">
      <c r="A484" s="14"/>
      <c r="B484" s="193"/>
      <c r="C484" s="14"/>
      <c r="D484" s="179" t="s">
        <v>162</v>
      </c>
      <c r="E484" s="194" t="s">
        <v>3</v>
      </c>
      <c r="F484" s="195" t="s">
        <v>1562</v>
      </c>
      <c r="G484" s="14"/>
      <c r="H484" s="196">
        <v>62</v>
      </c>
      <c r="I484" s="197"/>
      <c r="J484" s="14"/>
      <c r="K484" s="14"/>
      <c r="L484" s="193"/>
      <c r="M484" s="198"/>
      <c r="N484" s="199"/>
      <c r="O484" s="199"/>
      <c r="P484" s="199"/>
      <c r="Q484" s="199"/>
      <c r="R484" s="199"/>
      <c r="S484" s="199"/>
      <c r="T484" s="200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194" t="s">
        <v>162</v>
      </c>
      <c r="AU484" s="194" t="s">
        <v>156</v>
      </c>
      <c r="AV484" s="14" t="s">
        <v>156</v>
      </c>
      <c r="AW484" s="14" t="s">
        <v>37</v>
      </c>
      <c r="AX484" s="14" t="s">
        <v>84</v>
      </c>
      <c r="AY484" s="194" t="s">
        <v>148</v>
      </c>
    </row>
    <row r="485" s="2" customFormat="1" ht="24.15" customHeight="1">
      <c r="A485" s="39"/>
      <c r="B485" s="165"/>
      <c r="C485" s="212" t="s">
        <v>1690</v>
      </c>
      <c r="D485" s="212" t="s">
        <v>658</v>
      </c>
      <c r="E485" s="213" t="s">
        <v>1691</v>
      </c>
      <c r="F485" s="214" t="s">
        <v>1692</v>
      </c>
      <c r="G485" s="215" t="s">
        <v>276</v>
      </c>
      <c r="H485" s="216">
        <v>65.099999999999994</v>
      </c>
      <c r="I485" s="217"/>
      <c r="J485" s="218">
        <f>ROUND(I485*H485,2)</f>
        <v>0</v>
      </c>
      <c r="K485" s="214" t="s">
        <v>154</v>
      </c>
      <c r="L485" s="219"/>
      <c r="M485" s="220" t="s">
        <v>3</v>
      </c>
      <c r="N485" s="221" t="s">
        <v>48</v>
      </c>
      <c r="O485" s="73"/>
      <c r="P485" s="175">
        <f>O485*H485</f>
        <v>0</v>
      </c>
      <c r="Q485" s="175">
        <v>0.00010000000000000001</v>
      </c>
      <c r="R485" s="175">
        <f>Q485*H485</f>
        <v>0.0065100000000000002</v>
      </c>
      <c r="S485" s="175">
        <v>0</v>
      </c>
      <c r="T485" s="176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177" t="s">
        <v>413</v>
      </c>
      <c r="AT485" s="177" t="s">
        <v>658</v>
      </c>
      <c r="AU485" s="177" t="s">
        <v>156</v>
      </c>
      <c r="AY485" s="20" t="s">
        <v>148</v>
      </c>
      <c r="BE485" s="178">
        <f>IF(N485="základní",J485,0)</f>
        <v>0</v>
      </c>
      <c r="BF485" s="178">
        <f>IF(N485="snížená",J485,0)</f>
        <v>0</v>
      </c>
      <c r="BG485" s="178">
        <f>IF(N485="zákl. přenesená",J485,0)</f>
        <v>0</v>
      </c>
      <c r="BH485" s="178">
        <f>IF(N485="sníž. přenesená",J485,0)</f>
        <v>0</v>
      </c>
      <c r="BI485" s="178">
        <f>IF(N485="nulová",J485,0)</f>
        <v>0</v>
      </c>
      <c r="BJ485" s="20" t="s">
        <v>156</v>
      </c>
      <c r="BK485" s="178">
        <f>ROUND(I485*H485,2)</f>
        <v>0</v>
      </c>
      <c r="BL485" s="20" t="s">
        <v>282</v>
      </c>
      <c r="BM485" s="177" t="s">
        <v>1693</v>
      </c>
    </row>
    <row r="486" s="2" customFormat="1">
      <c r="A486" s="39"/>
      <c r="B486" s="40"/>
      <c r="C486" s="39"/>
      <c r="D486" s="179" t="s">
        <v>158</v>
      </c>
      <c r="E486" s="39"/>
      <c r="F486" s="180" t="s">
        <v>1692</v>
      </c>
      <c r="G486" s="39"/>
      <c r="H486" s="39"/>
      <c r="I486" s="181"/>
      <c r="J486" s="39"/>
      <c r="K486" s="39"/>
      <c r="L486" s="40"/>
      <c r="M486" s="182"/>
      <c r="N486" s="183"/>
      <c r="O486" s="73"/>
      <c r="P486" s="73"/>
      <c r="Q486" s="73"/>
      <c r="R486" s="73"/>
      <c r="S486" s="73"/>
      <c r="T486" s="74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20" t="s">
        <v>158</v>
      </c>
      <c r="AU486" s="20" t="s">
        <v>156</v>
      </c>
    </row>
    <row r="487" s="14" customFormat="1">
      <c r="A487" s="14"/>
      <c r="B487" s="193"/>
      <c r="C487" s="14"/>
      <c r="D487" s="179" t="s">
        <v>162</v>
      </c>
      <c r="E487" s="14"/>
      <c r="F487" s="195" t="s">
        <v>1694</v>
      </c>
      <c r="G487" s="14"/>
      <c r="H487" s="196">
        <v>65.099999999999994</v>
      </c>
      <c r="I487" s="197"/>
      <c r="J487" s="14"/>
      <c r="K487" s="14"/>
      <c r="L487" s="193"/>
      <c r="M487" s="198"/>
      <c r="N487" s="199"/>
      <c r="O487" s="199"/>
      <c r="P487" s="199"/>
      <c r="Q487" s="199"/>
      <c r="R487" s="199"/>
      <c r="S487" s="199"/>
      <c r="T487" s="200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194" t="s">
        <v>162</v>
      </c>
      <c r="AU487" s="194" t="s">
        <v>156</v>
      </c>
      <c r="AV487" s="14" t="s">
        <v>156</v>
      </c>
      <c r="AW487" s="14" t="s">
        <v>4</v>
      </c>
      <c r="AX487" s="14" t="s">
        <v>84</v>
      </c>
      <c r="AY487" s="194" t="s">
        <v>148</v>
      </c>
    </row>
    <row r="488" s="2" customFormat="1" ht="33" customHeight="1">
      <c r="A488" s="39"/>
      <c r="B488" s="165"/>
      <c r="C488" s="166" t="s">
        <v>1695</v>
      </c>
      <c r="D488" s="166" t="s">
        <v>150</v>
      </c>
      <c r="E488" s="167" t="s">
        <v>1696</v>
      </c>
      <c r="F488" s="168" t="s">
        <v>1697</v>
      </c>
      <c r="G488" s="169" t="s">
        <v>153</v>
      </c>
      <c r="H488" s="170">
        <v>133.59999999999999</v>
      </c>
      <c r="I488" s="171"/>
      <c r="J488" s="172">
        <f>ROUND(I488*H488,2)</f>
        <v>0</v>
      </c>
      <c r="K488" s="168" t="s">
        <v>154</v>
      </c>
      <c r="L488" s="40"/>
      <c r="M488" s="173" t="s">
        <v>3</v>
      </c>
      <c r="N488" s="174" t="s">
        <v>48</v>
      </c>
      <c r="O488" s="73"/>
      <c r="P488" s="175">
        <f>O488*H488</f>
        <v>0</v>
      </c>
      <c r="Q488" s="175">
        <v>0.0053</v>
      </c>
      <c r="R488" s="175">
        <f>Q488*H488</f>
        <v>0.70807999999999993</v>
      </c>
      <c r="S488" s="175">
        <v>0</v>
      </c>
      <c r="T488" s="176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177" t="s">
        <v>282</v>
      </c>
      <c r="AT488" s="177" t="s">
        <v>150</v>
      </c>
      <c r="AU488" s="177" t="s">
        <v>156</v>
      </c>
      <c r="AY488" s="20" t="s">
        <v>148</v>
      </c>
      <c r="BE488" s="178">
        <f>IF(N488="základní",J488,0)</f>
        <v>0</v>
      </c>
      <c r="BF488" s="178">
        <f>IF(N488="snížená",J488,0)</f>
        <v>0</v>
      </c>
      <c r="BG488" s="178">
        <f>IF(N488="zákl. přenesená",J488,0)</f>
        <v>0</v>
      </c>
      <c r="BH488" s="178">
        <f>IF(N488="sníž. přenesená",J488,0)</f>
        <v>0</v>
      </c>
      <c r="BI488" s="178">
        <f>IF(N488="nulová",J488,0)</f>
        <v>0</v>
      </c>
      <c r="BJ488" s="20" t="s">
        <v>156</v>
      </c>
      <c r="BK488" s="178">
        <f>ROUND(I488*H488,2)</f>
        <v>0</v>
      </c>
      <c r="BL488" s="20" t="s">
        <v>282</v>
      </c>
      <c r="BM488" s="177" t="s">
        <v>1698</v>
      </c>
    </row>
    <row r="489" s="2" customFormat="1">
      <c r="A489" s="39"/>
      <c r="B489" s="40"/>
      <c r="C489" s="39"/>
      <c r="D489" s="179" t="s">
        <v>158</v>
      </c>
      <c r="E489" s="39"/>
      <c r="F489" s="180" t="s">
        <v>1699</v>
      </c>
      <c r="G489" s="39"/>
      <c r="H489" s="39"/>
      <c r="I489" s="181"/>
      <c r="J489" s="39"/>
      <c r="K489" s="39"/>
      <c r="L489" s="40"/>
      <c r="M489" s="182"/>
      <c r="N489" s="183"/>
      <c r="O489" s="73"/>
      <c r="P489" s="73"/>
      <c r="Q489" s="73"/>
      <c r="R489" s="73"/>
      <c r="S489" s="73"/>
      <c r="T489" s="74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20" t="s">
        <v>158</v>
      </c>
      <c r="AU489" s="20" t="s">
        <v>156</v>
      </c>
    </row>
    <row r="490" s="2" customFormat="1">
      <c r="A490" s="39"/>
      <c r="B490" s="40"/>
      <c r="C490" s="39"/>
      <c r="D490" s="184" t="s">
        <v>160</v>
      </c>
      <c r="E490" s="39"/>
      <c r="F490" s="185" t="s">
        <v>1700</v>
      </c>
      <c r="G490" s="39"/>
      <c r="H490" s="39"/>
      <c r="I490" s="181"/>
      <c r="J490" s="39"/>
      <c r="K490" s="39"/>
      <c r="L490" s="40"/>
      <c r="M490" s="182"/>
      <c r="N490" s="183"/>
      <c r="O490" s="73"/>
      <c r="P490" s="73"/>
      <c r="Q490" s="73"/>
      <c r="R490" s="73"/>
      <c r="S490" s="73"/>
      <c r="T490" s="74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20" t="s">
        <v>160</v>
      </c>
      <c r="AU490" s="20" t="s">
        <v>156</v>
      </c>
    </row>
    <row r="491" s="13" customFormat="1">
      <c r="A491" s="13"/>
      <c r="B491" s="186"/>
      <c r="C491" s="13"/>
      <c r="D491" s="179" t="s">
        <v>162</v>
      </c>
      <c r="E491" s="187" t="s">
        <v>3</v>
      </c>
      <c r="F491" s="188" t="s">
        <v>197</v>
      </c>
      <c r="G491" s="13"/>
      <c r="H491" s="187" t="s">
        <v>3</v>
      </c>
      <c r="I491" s="189"/>
      <c r="J491" s="13"/>
      <c r="K491" s="13"/>
      <c r="L491" s="186"/>
      <c r="M491" s="190"/>
      <c r="N491" s="191"/>
      <c r="O491" s="191"/>
      <c r="P491" s="191"/>
      <c r="Q491" s="191"/>
      <c r="R491" s="191"/>
      <c r="S491" s="191"/>
      <c r="T491" s="19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87" t="s">
        <v>162</v>
      </c>
      <c r="AU491" s="187" t="s">
        <v>156</v>
      </c>
      <c r="AV491" s="13" t="s">
        <v>84</v>
      </c>
      <c r="AW491" s="13" t="s">
        <v>37</v>
      </c>
      <c r="AX491" s="13" t="s">
        <v>76</v>
      </c>
      <c r="AY491" s="187" t="s">
        <v>148</v>
      </c>
    </row>
    <row r="492" s="14" customFormat="1">
      <c r="A492" s="14"/>
      <c r="B492" s="193"/>
      <c r="C492" s="14"/>
      <c r="D492" s="179" t="s">
        <v>162</v>
      </c>
      <c r="E492" s="194" t="s">
        <v>3</v>
      </c>
      <c r="F492" s="195" t="s">
        <v>1701</v>
      </c>
      <c r="G492" s="14"/>
      <c r="H492" s="196">
        <v>124</v>
      </c>
      <c r="I492" s="197"/>
      <c r="J492" s="14"/>
      <c r="K492" s="14"/>
      <c r="L492" s="193"/>
      <c r="M492" s="198"/>
      <c r="N492" s="199"/>
      <c r="O492" s="199"/>
      <c r="P492" s="199"/>
      <c r="Q492" s="199"/>
      <c r="R492" s="199"/>
      <c r="S492" s="199"/>
      <c r="T492" s="200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194" t="s">
        <v>162</v>
      </c>
      <c r="AU492" s="194" t="s">
        <v>156</v>
      </c>
      <c r="AV492" s="14" t="s">
        <v>156</v>
      </c>
      <c r="AW492" s="14" t="s">
        <v>37</v>
      </c>
      <c r="AX492" s="14" t="s">
        <v>76</v>
      </c>
      <c r="AY492" s="194" t="s">
        <v>148</v>
      </c>
    </row>
    <row r="493" s="14" customFormat="1">
      <c r="A493" s="14"/>
      <c r="B493" s="193"/>
      <c r="C493" s="14"/>
      <c r="D493" s="179" t="s">
        <v>162</v>
      </c>
      <c r="E493" s="194" t="s">
        <v>3</v>
      </c>
      <c r="F493" s="195" t="s">
        <v>1702</v>
      </c>
      <c r="G493" s="14"/>
      <c r="H493" s="196">
        <v>-11.199999999999999</v>
      </c>
      <c r="I493" s="197"/>
      <c r="J493" s="14"/>
      <c r="K493" s="14"/>
      <c r="L493" s="193"/>
      <c r="M493" s="198"/>
      <c r="N493" s="199"/>
      <c r="O493" s="199"/>
      <c r="P493" s="199"/>
      <c r="Q493" s="199"/>
      <c r="R493" s="199"/>
      <c r="S493" s="199"/>
      <c r="T493" s="200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194" t="s">
        <v>162</v>
      </c>
      <c r="AU493" s="194" t="s">
        <v>156</v>
      </c>
      <c r="AV493" s="14" t="s">
        <v>156</v>
      </c>
      <c r="AW493" s="14" t="s">
        <v>37</v>
      </c>
      <c r="AX493" s="14" t="s">
        <v>76</v>
      </c>
      <c r="AY493" s="194" t="s">
        <v>148</v>
      </c>
    </row>
    <row r="494" s="13" customFormat="1">
      <c r="A494" s="13"/>
      <c r="B494" s="186"/>
      <c r="C494" s="13"/>
      <c r="D494" s="179" t="s">
        <v>162</v>
      </c>
      <c r="E494" s="187" t="s">
        <v>3</v>
      </c>
      <c r="F494" s="188" t="s">
        <v>1703</v>
      </c>
      <c r="G494" s="13"/>
      <c r="H494" s="187" t="s">
        <v>3</v>
      </c>
      <c r="I494" s="189"/>
      <c r="J494" s="13"/>
      <c r="K494" s="13"/>
      <c r="L494" s="186"/>
      <c r="M494" s="190"/>
      <c r="N494" s="191"/>
      <c r="O494" s="191"/>
      <c r="P494" s="191"/>
      <c r="Q494" s="191"/>
      <c r="R494" s="191"/>
      <c r="S494" s="191"/>
      <c r="T494" s="19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187" t="s">
        <v>162</v>
      </c>
      <c r="AU494" s="187" t="s">
        <v>156</v>
      </c>
      <c r="AV494" s="13" t="s">
        <v>84</v>
      </c>
      <c r="AW494" s="13" t="s">
        <v>37</v>
      </c>
      <c r="AX494" s="13" t="s">
        <v>76</v>
      </c>
      <c r="AY494" s="187" t="s">
        <v>148</v>
      </c>
    </row>
    <row r="495" s="14" customFormat="1">
      <c r="A495" s="14"/>
      <c r="B495" s="193"/>
      <c r="C495" s="14"/>
      <c r="D495" s="179" t="s">
        <v>162</v>
      </c>
      <c r="E495" s="194" t="s">
        <v>3</v>
      </c>
      <c r="F495" s="195" t="s">
        <v>1704</v>
      </c>
      <c r="G495" s="14"/>
      <c r="H495" s="196">
        <v>20.800000000000001</v>
      </c>
      <c r="I495" s="197"/>
      <c r="J495" s="14"/>
      <c r="K495" s="14"/>
      <c r="L495" s="193"/>
      <c r="M495" s="198"/>
      <c r="N495" s="199"/>
      <c r="O495" s="199"/>
      <c r="P495" s="199"/>
      <c r="Q495" s="199"/>
      <c r="R495" s="199"/>
      <c r="S495" s="199"/>
      <c r="T495" s="200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194" t="s">
        <v>162</v>
      </c>
      <c r="AU495" s="194" t="s">
        <v>156</v>
      </c>
      <c r="AV495" s="14" t="s">
        <v>156</v>
      </c>
      <c r="AW495" s="14" t="s">
        <v>37</v>
      </c>
      <c r="AX495" s="14" t="s">
        <v>76</v>
      </c>
      <c r="AY495" s="194" t="s">
        <v>148</v>
      </c>
    </row>
    <row r="496" s="15" customFormat="1">
      <c r="A496" s="15"/>
      <c r="B496" s="201"/>
      <c r="C496" s="15"/>
      <c r="D496" s="179" t="s">
        <v>162</v>
      </c>
      <c r="E496" s="202" t="s">
        <v>3</v>
      </c>
      <c r="F496" s="203" t="s">
        <v>182</v>
      </c>
      <c r="G496" s="15"/>
      <c r="H496" s="204">
        <v>133.59999999999999</v>
      </c>
      <c r="I496" s="205"/>
      <c r="J496" s="15"/>
      <c r="K496" s="15"/>
      <c r="L496" s="201"/>
      <c r="M496" s="206"/>
      <c r="N496" s="207"/>
      <c r="O496" s="207"/>
      <c r="P496" s="207"/>
      <c r="Q496" s="207"/>
      <c r="R496" s="207"/>
      <c r="S496" s="207"/>
      <c r="T496" s="208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02" t="s">
        <v>162</v>
      </c>
      <c r="AU496" s="202" t="s">
        <v>156</v>
      </c>
      <c r="AV496" s="15" t="s">
        <v>155</v>
      </c>
      <c r="AW496" s="15" t="s">
        <v>37</v>
      </c>
      <c r="AX496" s="15" t="s">
        <v>84</v>
      </c>
      <c r="AY496" s="202" t="s">
        <v>148</v>
      </c>
    </row>
    <row r="497" s="2" customFormat="1" ht="24.15" customHeight="1">
      <c r="A497" s="39"/>
      <c r="B497" s="165"/>
      <c r="C497" s="212" t="s">
        <v>1705</v>
      </c>
      <c r="D497" s="212" t="s">
        <v>658</v>
      </c>
      <c r="E497" s="213" t="s">
        <v>1706</v>
      </c>
      <c r="F497" s="214" t="s">
        <v>1707</v>
      </c>
      <c r="G497" s="215" t="s">
        <v>153</v>
      </c>
      <c r="H497" s="216">
        <v>146.96000000000001</v>
      </c>
      <c r="I497" s="217"/>
      <c r="J497" s="218">
        <f>ROUND(I497*H497,2)</f>
        <v>0</v>
      </c>
      <c r="K497" s="214" t="s">
        <v>154</v>
      </c>
      <c r="L497" s="219"/>
      <c r="M497" s="220" t="s">
        <v>3</v>
      </c>
      <c r="N497" s="221" t="s">
        <v>48</v>
      </c>
      <c r="O497" s="73"/>
      <c r="P497" s="175">
        <f>O497*H497</f>
        <v>0</v>
      </c>
      <c r="Q497" s="175">
        <v>0.012319999999999999</v>
      </c>
      <c r="R497" s="175">
        <f>Q497*H497</f>
        <v>1.8105472</v>
      </c>
      <c r="S497" s="175">
        <v>0</v>
      </c>
      <c r="T497" s="176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177" t="s">
        <v>413</v>
      </c>
      <c r="AT497" s="177" t="s">
        <v>658</v>
      </c>
      <c r="AU497" s="177" t="s">
        <v>156</v>
      </c>
      <c r="AY497" s="20" t="s">
        <v>148</v>
      </c>
      <c r="BE497" s="178">
        <f>IF(N497="základní",J497,0)</f>
        <v>0</v>
      </c>
      <c r="BF497" s="178">
        <f>IF(N497="snížená",J497,0)</f>
        <v>0</v>
      </c>
      <c r="BG497" s="178">
        <f>IF(N497="zákl. přenesená",J497,0)</f>
        <v>0</v>
      </c>
      <c r="BH497" s="178">
        <f>IF(N497="sníž. přenesená",J497,0)</f>
        <v>0</v>
      </c>
      <c r="BI497" s="178">
        <f>IF(N497="nulová",J497,0)</f>
        <v>0</v>
      </c>
      <c r="BJ497" s="20" t="s">
        <v>156</v>
      </c>
      <c r="BK497" s="178">
        <f>ROUND(I497*H497,2)</f>
        <v>0</v>
      </c>
      <c r="BL497" s="20" t="s">
        <v>282</v>
      </c>
      <c r="BM497" s="177" t="s">
        <v>1708</v>
      </c>
    </row>
    <row r="498" s="2" customFormat="1">
      <c r="A498" s="39"/>
      <c r="B498" s="40"/>
      <c r="C498" s="39"/>
      <c r="D498" s="179" t="s">
        <v>158</v>
      </c>
      <c r="E498" s="39"/>
      <c r="F498" s="180" t="s">
        <v>1707</v>
      </c>
      <c r="G498" s="39"/>
      <c r="H498" s="39"/>
      <c r="I498" s="181"/>
      <c r="J498" s="39"/>
      <c r="K498" s="39"/>
      <c r="L498" s="40"/>
      <c r="M498" s="182"/>
      <c r="N498" s="183"/>
      <c r="O498" s="73"/>
      <c r="P498" s="73"/>
      <c r="Q498" s="73"/>
      <c r="R498" s="73"/>
      <c r="S498" s="73"/>
      <c r="T498" s="74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20" t="s">
        <v>158</v>
      </c>
      <c r="AU498" s="20" t="s">
        <v>156</v>
      </c>
    </row>
    <row r="499" s="14" customFormat="1">
      <c r="A499" s="14"/>
      <c r="B499" s="193"/>
      <c r="C499" s="14"/>
      <c r="D499" s="179" t="s">
        <v>162</v>
      </c>
      <c r="E499" s="14"/>
      <c r="F499" s="195" t="s">
        <v>1709</v>
      </c>
      <c r="G499" s="14"/>
      <c r="H499" s="196">
        <v>146.96000000000001</v>
      </c>
      <c r="I499" s="197"/>
      <c r="J499" s="14"/>
      <c r="K499" s="14"/>
      <c r="L499" s="193"/>
      <c r="M499" s="198"/>
      <c r="N499" s="199"/>
      <c r="O499" s="199"/>
      <c r="P499" s="199"/>
      <c r="Q499" s="199"/>
      <c r="R499" s="199"/>
      <c r="S499" s="199"/>
      <c r="T499" s="200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194" t="s">
        <v>162</v>
      </c>
      <c r="AU499" s="194" t="s">
        <v>156</v>
      </c>
      <c r="AV499" s="14" t="s">
        <v>156</v>
      </c>
      <c r="AW499" s="14" t="s">
        <v>4</v>
      </c>
      <c r="AX499" s="14" t="s">
        <v>84</v>
      </c>
      <c r="AY499" s="194" t="s">
        <v>148</v>
      </c>
    </row>
    <row r="500" s="2" customFormat="1" ht="24.15" customHeight="1">
      <c r="A500" s="39"/>
      <c r="B500" s="165"/>
      <c r="C500" s="166" t="s">
        <v>1710</v>
      </c>
      <c r="D500" s="166" t="s">
        <v>150</v>
      </c>
      <c r="E500" s="167" t="s">
        <v>1711</v>
      </c>
      <c r="F500" s="168" t="s">
        <v>1712</v>
      </c>
      <c r="G500" s="169" t="s">
        <v>153</v>
      </c>
      <c r="H500" s="170">
        <v>112.8</v>
      </c>
      <c r="I500" s="171"/>
      <c r="J500" s="172">
        <f>ROUND(I500*H500,2)</f>
        <v>0</v>
      </c>
      <c r="K500" s="168" t="s">
        <v>154</v>
      </c>
      <c r="L500" s="40"/>
      <c r="M500" s="173" t="s">
        <v>3</v>
      </c>
      <c r="N500" s="174" t="s">
        <v>48</v>
      </c>
      <c r="O500" s="73"/>
      <c r="P500" s="175">
        <f>O500*H500</f>
        <v>0</v>
      </c>
      <c r="Q500" s="175">
        <v>5.0000000000000002E-05</v>
      </c>
      <c r="R500" s="175">
        <f>Q500*H500</f>
        <v>0.00564</v>
      </c>
      <c r="S500" s="175">
        <v>0</v>
      </c>
      <c r="T500" s="176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177" t="s">
        <v>282</v>
      </c>
      <c r="AT500" s="177" t="s">
        <v>150</v>
      </c>
      <c r="AU500" s="177" t="s">
        <v>156</v>
      </c>
      <c r="AY500" s="20" t="s">
        <v>148</v>
      </c>
      <c r="BE500" s="178">
        <f>IF(N500="základní",J500,0)</f>
        <v>0</v>
      </c>
      <c r="BF500" s="178">
        <f>IF(N500="snížená",J500,0)</f>
        <v>0</v>
      </c>
      <c r="BG500" s="178">
        <f>IF(N500="zákl. přenesená",J500,0)</f>
        <v>0</v>
      </c>
      <c r="BH500" s="178">
        <f>IF(N500="sníž. přenesená",J500,0)</f>
        <v>0</v>
      </c>
      <c r="BI500" s="178">
        <f>IF(N500="nulová",J500,0)</f>
        <v>0</v>
      </c>
      <c r="BJ500" s="20" t="s">
        <v>156</v>
      </c>
      <c r="BK500" s="178">
        <f>ROUND(I500*H500,2)</f>
        <v>0</v>
      </c>
      <c r="BL500" s="20" t="s">
        <v>282</v>
      </c>
      <c r="BM500" s="177" t="s">
        <v>1713</v>
      </c>
    </row>
    <row r="501" s="2" customFormat="1">
      <c r="A501" s="39"/>
      <c r="B501" s="40"/>
      <c r="C501" s="39"/>
      <c r="D501" s="179" t="s">
        <v>158</v>
      </c>
      <c r="E501" s="39"/>
      <c r="F501" s="180" t="s">
        <v>1714</v>
      </c>
      <c r="G501" s="39"/>
      <c r="H501" s="39"/>
      <c r="I501" s="181"/>
      <c r="J501" s="39"/>
      <c r="K501" s="39"/>
      <c r="L501" s="40"/>
      <c r="M501" s="182"/>
      <c r="N501" s="183"/>
      <c r="O501" s="73"/>
      <c r="P501" s="73"/>
      <c r="Q501" s="73"/>
      <c r="R501" s="73"/>
      <c r="S501" s="73"/>
      <c r="T501" s="74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20" t="s">
        <v>158</v>
      </c>
      <c r="AU501" s="20" t="s">
        <v>156</v>
      </c>
    </row>
    <row r="502" s="2" customFormat="1">
      <c r="A502" s="39"/>
      <c r="B502" s="40"/>
      <c r="C502" s="39"/>
      <c r="D502" s="184" t="s">
        <v>160</v>
      </c>
      <c r="E502" s="39"/>
      <c r="F502" s="185" t="s">
        <v>1715</v>
      </c>
      <c r="G502" s="39"/>
      <c r="H502" s="39"/>
      <c r="I502" s="181"/>
      <c r="J502" s="39"/>
      <c r="K502" s="39"/>
      <c r="L502" s="40"/>
      <c r="M502" s="182"/>
      <c r="N502" s="183"/>
      <c r="O502" s="73"/>
      <c r="P502" s="73"/>
      <c r="Q502" s="73"/>
      <c r="R502" s="73"/>
      <c r="S502" s="73"/>
      <c r="T502" s="74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20" t="s">
        <v>160</v>
      </c>
      <c r="AU502" s="20" t="s">
        <v>156</v>
      </c>
    </row>
    <row r="503" s="2" customFormat="1" ht="33" customHeight="1">
      <c r="A503" s="39"/>
      <c r="B503" s="165"/>
      <c r="C503" s="166" t="s">
        <v>1716</v>
      </c>
      <c r="D503" s="166" t="s">
        <v>150</v>
      </c>
      <c r="E503" s="167" t="s">
        <v>1717</v>
      </c>
      <c r="F503" s="168" t="s">
        <v>1718</v>
      </c>
      <c r="G503" s="169" t="s">
        <v>853</v>
      </c>
      <c r="H503" s="222"/>
      <c r="I503" s="171"/>
      <c r="J503" s="172">
        <f>ROUND(I503*H503,2)</f>
        <v>0</v>
      </c>
      <c r="K503" s="168" t="s">
        <v>154</v>
      </c>
      <c r="L503" s="40"/>
      <c r="M503" s="173" t="s">
        <v>3</v>
      </c>
      <c r="N503" s="174" t="s">
        <v>48</v>
      </c>
      <c r="O503" s="73"/>
      <c r="P503" s="175">
        <f>O503*H503</f>
        <v>0</v>
      </c>
      <c r="Q503" s="175">
        <v>0</v>
      </c>
      <c r="R503" s="175">
        <f>Q503*H503</f>
        <v>0</v>
      </c>
      <c r="S503" s="175">
        <v>0</v>
      </c>
      <c r="T503" s="176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177" t="s">
        <v>282</v>
      </c>
      <c r="AT503" s="177" t="s">
        <v>150</v>
      </c>
      <c r="AU503" s="177" t="s">
        <v>156</v>
      </c>
      <c r="AY503" s="20" t="s">
        <v>148</v>
      </c>
      <c r="BE503" s="178">
        <f>IF(N503="základní",J503,0)</f>
        <v>0</v>
      </c>
      <c r="BF503" s="178">
        <f>IF(N503="snížená",J503,0)</f>
        <v>0</v>
      </c>
      <c r="BG503" s="178">
        <f>IF(N503="zákl. přenesená",J503,0)</f>
        <v>0</v>
      </c>
      <c r="BH503" s="178">
        <f>IF(N503="sníž. přenesená",J503,0)</f>
        <v>0</v>
      </c>
      <c r="BI503" s="178">
        <f>IF(N503="nulová",J503,0)</f>
        <v>0</v>
      </c>
      <c r="BJ503" s="20" t="s">
        <v>156</v>
      </c>
      <c r="BK503" s="178">
        <f>ROUND(I503*H503,2)</f>
        <v>0</v>
      </c>
      <c r="BL503" s="20" t="s">
        <v>282</v>
      </c>
      <c r="BM503" s="177" t="s">
        <v>1719</v>
      </c>
    </row>
    <row r="504" s="2" customFormat="1">
      <c r="A504" s="39"/>
      <c r="B504" s="40"/>
      <c r="C504" s="39"/>
      <c r="D504" s="179" t="s">
        <v>158</v>
      </c>
      <c r="E504" s="39"/>
      <c r="F504" s="180" t="s">
        <v>1720</v>
      </c>
      <c r="G504" s="39"/>
      <c r="H504" s="39"/>
      <c r="I504" s="181"/>
      <c r="J504" s="39"/>
      <c r="K504" s="39"/>
      <c r="L504" s="40"/>
      <c r="M504" s="182"/>
      <c r="N504" s="183"/>
      <c r="O504" s="73"/>
      <c r="P504" s="73"/>
      <c r="Q504" s="73"/>
      <c r="R504" s="73"/>
      <c r="S504" s="73"/>
      <c r="T504" s="74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20" t="s">
        <v>158</v>
      </c>
      <c r="AU504" s="20" t="s">
        <v>156</v>
      </c>
    </row>
    <row r="505" s="2" customFormat="1">
      <c r="A505" s="39"/>
      <c r="B505" s="40"/>
      <c r="C505" s="39"/>
      <c r="D505" s="184" t="s">
        <v>160</v>
      </c>
      <c r="E505" s="39"/>
      <c r="F505" s="185" t="s">
        <v>1721</v>
      </c>
      <c r="G505" s="39"/>
      <c r="H505" s="39"/>
      <c r="I505" s="181"/>
      <c r="J505" s="39"/>
      <c r="K505" s="39"/>
      <c r="L505" s="40"/>
      <c r="M505" s="182"/>
      <c r="N505" s="183"/>
      <c r="O505" s="73"/>
      <c r="P505" s="73"/>
      <c r="Q505" s="73"/>
      <c r="R505" s="73"/>
      <c r="S505" s="73"/>
      <c r="T505" s="74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20" t="s">
        <v>160</v>
      </c>
      <c r="AU505" s="20" t="s">
        <v>156</v>
      </c>
    </row>
    <row r="506" s="12" customFormat="1" ht="22.8" customHeight="1">
      <c r="A506" s="12"/>
      <c r="B506" s="152"/>
      <c r="C506" s="12"/>
      <c r="D506" s="153" t="s">
        <v>75</v>
      </c>
      <c r="E506" s="163" t="s">
        <v>857</v>
      </c>
      <c r="F506" s="163" t="s">
        <v>858</v>
      </c>
      <c r="G506" s="12"/>
      <c r="H506" s="12"/>
      <c r="I506" s="155"/>
      <c r="J506" s="164">
        <f>BK506</f>
        <v>0</v>
      </c>
      <c r="K506" s="12"/>
      <c r="L506" s="152"/>
      <c r="M506" s="157"/>
      <c r="N506" s="158"/>
      <c r="O506" s="158"/>
      <c r="P506" s="159">
        <f>SUM(P507:P532)</f>
        <v>0</v>
      </c>
      <c r="Q506" s="158"/>
      <c r="R506" s="159">
        <f>SUM(R507:R532)</f>
        <v>0.65820919999999994</v>
      </c>
      <c r="S506" s="158"/>
      <c r="T506" s="160">
        <f>SUM(T507:T532)</f>
        <v>0.0081600000000000006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153" t="s">
        <v>156</v>
      </c>
      <c r="AT506" s="161" t="s">
        <v>75</v>
      </c>
      <c r="AU506" s="161" t="s">
        <v>84</v>
      </c>
      <c r="AY506" s="153" t="s">
        <v>148</v>
      </c>
      <c r="BK506" s="162">
        <f>SUM(BK507:BK532)</f>
        <v>0</v>
      </c>
    </row>
    <row r="507" s="2" customFormat="1" ht="16.5" customHeight="1">
      <c r="A507" s="39"/>
      <c r="B507" s="165"/>
      <c r="C507" s="166" t="s">
        <v>1722</v>
      </c>
      <c r="D507" s="166" t="s">
        <v>150</v>
      </c>
      <c r="E507" s="167" t="s">
        <v>1723</v>
      </c>
      <c r="F507" s="168" t="s">
        <v>1724</v>
      </c>
      <c r="G507" s="169" t="s">
        <v>153</v>
      </c>
      <c r="H507" s="170">
        <v>272</v>
      </c>
      <c r="I507" s="171"/>
      <c r="J507" s="172">
        <f>ROUND(I507*H507,2)</f>
        <v>0</v>
      </c>
      <c r="K507" s="168" t="s">
        <v>154</v>
      </c>
      <c r="L507" s="40"/>
      <c r="M507" s="173" t="s">
        <v>3</v>
      </c>
      <c r="N507" s="174" t="s">
        <v>48</v>
      </c>
      <c r="O507" s="73"/>
      <c r="P507" s="175">
        <f>O507*H507</f>
        <v>0</v>
      </c>
      <c r="Q507" s="175">
        <v>0</v>
      </c>
      <c r="R507" s="175">
        <f>Q507*H507</f>
        <v>0</v>
      </c>
      <c r="S507" s="175">
        <v>3.0000000000000001E-05</v>
      </c>
      <c r="T507" s="176">
        <f>S507*H507</f>
        <v>0.0081600000000000006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177" t="s">
        <v>282</v>
      </c>
      <c r="AT507" s="177" t="s">
        <v>150</v>
      </c>
      <c r="AU507" s="177" t="s">
        <v>156</v>
      </c>
      <c r="AY507" s="20" t="s">
        <v>148</v>
      </c>
      <c r="BE507" s="178">
        <f>IF(N507="základní",J507,0)</f>
        <v>0</v>
      </c>
      <c r="BF507" s="178">
        <f>IF(N507="snížená",J507,0)</f>
        <v>0</v>
      </c>
      <c r="BG507" s="178">
        <f>IF(N507="zákl. přenesená",J507,0)</f>
        <v>0</v>
      </c>
      <c r="BH507" s="178">
        <f>IF(N507="sníž. přenesená",J507,0)</f>
        <v>0</v>
      </c>
      <c r="BI507" s="178">
        <f>IF(N507="nulová",J507,0)</f>
        <v>0</v>
      </c>
      <c r="BJ507" s="20" t="s">
        <v>156</v>
      </c>
      <c r="BK507" s="178">
        <f>ROUND(I507*H507,2)</f>
        <v>0</v>
      </c>
      <c r="BL507" s="20" t="s">
        <v>282</v>
      </c>
      <c r="BM507" s="177" t="s">
        <v>1725</v>
      </c>
    </row>
    <row r="508" s="2" customFormat="1">
      <c r="A508" s="39"/>
      <c r="B508" s="40"/>
      <c r="C508" s="39"/>
      <c r="D508" s="179" t="s">
        <v>158</v>
      </c>
      <c r="E508" s="39"/>
      <c r="F508" s="180" t="s">
        <v>1726</v>
      </c>
      <c r="G508" s="39"/>
      <c r="H508" s="39"/>
      <c r="I508" s="181"/>
      <c r="J508" s="39"/>
      <c r="K508" s="39"/>
      <c r="L508" s="40"/>
      <c r="M508" s="182"/>
      <c r="N508" s="183"/>
      <c r="O508" s="73"/>
      <c r="P508" s="73"/>
      <c r="Q508" s="73"/>
      <c r="R508" s="73"/>
      <c r="S508" s="73"/>
      <c r="T508" s="74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20" t="s">
        <v>158</v>
      </c>
      <c r="AU508" s="20" t="s">
        <v>156</v>
      </c>
    </row>
    <row r="509" s="2" customFormat="1">
      <c r="A509" s="39"/>
      <c r="B509" s="40"/>
      <c r="C509" s="39"/>
      <c r="D509" s="184" t="s">
        <v>160</v>
      </c>
      <c r="E509" s="39"/>
      <c r="F509" s="185" t="s">
        <v>1727</v>
      </c>
      <c r="G509" s="39"/>
      <c r="H509" s="39"/>
      <c r="I509" s="181"/>
      <c r="J509" s="39"/>
      <c r="K509" s="39"/>
      <c r="L509" s="40"/>
      <c r="M509" s="182"/>
      <c r="N509" s="183"/>
      <c r="O509" s="73"/>
      <c r="P509" s="73"/>
      <c r="Q509" s="73"/>
      <c r="R509" s="73"/>
      <c r="S509" s="73"/>
      <c r="T509" s="74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20" t="s">
        <v>160</v>
      </c>
      <c r="AU509" s="20" t="s">
        <v>156</v>
      </c>
    </row>
    <row r="510" s="13" customFormat="1">
      <c r="A510" s="13"/>
      <c r="B510" s="186"/>
      <c r="C510" s="13"/>
      <c r="D510" s="179" t="s">
        <v>162</v>
      </c>
      <c r="E510" s="187" t="s">
        <v>3</v>
      </c>
      <c r="F510" s="188" t="s">
        <v>178</v>
      </c>
      <c r="G510" s="13"/>
      <c r="H510" s="187" t="s">
        <v>3</v>
      </c>
      <c r="I510" s="189"/>
      <c r="J510" s="13"/>
      <c r="K510" s="13"/>
      <c r="L510" s="186"/>
      <c r="M510" s="190"/>
      <c r="N510" s="191"/>
      <c r="O510" s="191"/>
      <c r="P510" s="191"/>
      <c r="Q510" s="191"/>
      <c r="R510" s="191"/>
      <c r="S510" s="191"/>
      <c r="T510" s="19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187" t="s">
        <v>162</v>
      </c>
      <c r="AU510" s="187" t="s">
        <v>156</v>
      </c>
      <c r="AV510" s="13" t="s">
        <v>84</v>
      </c>
      <c r="AW510" s="13" t="s">
        <v>37</v>
      </c>
      <c r="AX510" s="13" t="s">
        <v>76</v>
      </c>
      <c r="AY510" s="187" t="s">
        <v>148</v>
      </c>
    </row>
    <row r="511" s="14" customFormat="1">
      <c r="A511" s="14"/>
      <c r="B511" s="193"/>
      <c r="C511" s="14"/>
      <c r="D511" s="179" t="s">
        <v>162</v>
      </c>
      <c r="E511" s="194" t="s">
        <v>3</v>
      </c>
      <c r="F511" s="195" t="s">
        <v>1343</v>
      </c>
      <c r="G511" s="14"/>
      <c r="H511" s="196">
        <v>76</v>
      </c>
      <c r="I511" s="197"/>
      <c r="J511" s="14"/>
      <c r="K511" s="14"/>
      <c r="L511" s="193"/>
      <c r="M511" s="198"/>
      <c r="N511" s="199"/>
      <c r="O511" s="199"/>
      <c r="P511" s="199"/>
      <c r="Q511" s="199"/>
      <c r="R511" s="199"/>
      <c r="S511" s="199"/>
      <c r="T511" s="200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194" t="s">
        <v>162</v>
      </c>
      <c r="AU511" s="194" t="s">
        <v>156</v>
      </c>
      <c r="AV511" s="14" t="s">
        <v>156</v>
      </c>
      <c r="AW511" s="14" t="s">
        <v>37</v>
      </c>
      <c r="AX511" s="14" t="s">
        <v>76</v>
      </c>
      <c r="AY511" s="194" t="s">
        <v>148</v>
      </c>
    </row>
    <row r="512" s="14" customFormat="1">
      <c r="A512" s="14"/>
      <c r="B512" s="193"/>
      <c r="C512" s="14"/>
      <c r="D512" s="179" t="s">
        <v>162</v>
      </c>
      <c r="E512" s="194" t="s">
        <v>3</v>
      </c>
      <c r="F512" s="195" t="s">
        <v>1344</v>
      </c>
      <c r="G512" s="14"/>
      <c r="H512" s="196">
        <v>60</v>
      </c>
      <c r="I512" s="197"/>
      <c r="J512" s="14"/>
      <c r="K512" s="14"/>
      <c r="L512" s="193"/>
      <c r="M512" s="198"/>
      <c r="N512" s="199"/>
      <c r="O512" s="199"/>
      <c r="P512" s="199"/>
      <c r="Q512" s="199"/>
      <c r="R512" s="199"/>
      <c r="S512" s="199"/>
      <c r="T512" s="200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194" t="s">
        <v>162</v>
      </c>
      <c r="AU512" s="194" t="s">
        <v>156</v>
      </c>
      <c r="AV512" s="14" t="s">
        <v>156</v>
      </c>
      <c r="AW512" s="14" t="s">
        <v>37</v>
      </c>
      <c r="AX512" s="14" t="s">
        <v>76</v>
      </c>
      <c r="AY512" s="194" t="s">
        <v>148</v>
      </c>
    </row>
    <row r="513" s="13" customFormat="1">
      <c r="A513" s="13"/>
      <c r="B513" s="186"/>
      <c r="C513" s="13"/>
      <c r="D513" s="179" t="s">
        <v>162</v>
      </c>
      <c r="E513" s="187" t="s">
        <v>3</v>
      </c>
      <c r="F513" s="188" t="s">
        <v>181</v>
      </c>
      <c r="G513" s="13"/>
      <c r="H513" s="187" t="s">
        <v>3</v>
      </c>
      <c r="I513" s="189"/>
      <c r="J513" s="13"/>
      <c r="K513" s="13"/>
      <c r="L513" s="186"/>
      <c r="M513" s="190"/>
      <c r="N513" s="191"/>
      <c r="O513" s="191"/>
      <c r="P513" s="191"/>
      <c r="Q513" s="191"/>
      <c r="R513" s="191"/>
      <c r="S513" s="191"/>
      <c r="T513" s="19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187" t="s">
        <v>162</v>
      </c>
      <c r="AU513" s="187" t="s">
        <v>156</v>
      </c>
      <c r="AV513" s="13" t="s">
        <v>84</v>
      </c>
      <c r="AW513" s="13" t="s">
        <v>37</v>
      </c>
      <c r="AX513" s="13" t="s">
        <v>76</v>
      </c>
      <c r="AY513" s="187" t="s">
        <v>148</v>
      </c>
    </row>
    <row r="514" s="14" customFormat="1">
      <c r="A514" s="14"/>
      <c r="B514" s="193"/>
      <c r="C514" s="14"/>
      <c r="D514" s="179" t="s">
        <v>162</v>
      </c>
      <c r="E514" s="194" t="s">
        <v>3</v>
      </c>
      <c r="F514" s="195" t="s">
        <v>1343</v>
      </c>
      <c r="G514" s="14"/>
      <c r="H514" s="196">
        <v>76</v>
      </c>
      <c r="I514" s="197"/>
      <c r="J514" s="14"/>
      <c r="K514" s="14"/>
      <c r="L514" s="193"/>
      <c r="M514" s="198"/>
      <c r="N514" s="199"/>
      <c r="O514" s="199"/>
      <c r="P514" s="199"/>
      <c r="Q514" s="199"/>
      <c r="R514" s="199"/>
      <c r="S514" s="199"/>
      <c r="T514" s="200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194" t="s">
        <v>162</v>
      </c>
      <c r="AU514" s="194" t="s">
        <v>156</v>
      </c>
      <c r="AV514" s="14" t="s">
        <v>156</v>
      </c>
      <c r="AW514" s="14" t="s">
        <v>37</v>
      </c>
      <c r="AX514" s="14" t="s">
        <v>76</v>
      </c>
      <c r="AY514" s="194" t="s">
        <v>148</v>
      </c>
    </row>
    <row r="515" s="14" customFormat="1">
      <c r="A515" s="14"/>
      <c r="B515" s="193"/>
      <c r="C515" s="14"/>
      <c r="D515" s="179" t="s">
        <v>162</v>
      </c>
      <c r="E515" s="194" t="s">
        <v>3</v>
      </c>
      <c r="F515" s="195" t="s">
        <v>1344</v>
      </c>
      <c r="G515" s="14"/>
      <c r="H515" s="196">
        <v>60</v>
      </c>
      <c r="I515" s="197"/>
      <c r="J515" s="14"/>
      <c r="K515" s="14"/>
      <c r="L515" s="193"/>
      <c r="M515" s="198"/>
      <c r="N515" s="199"/>
      <c r="O515" s="199"/>
      <c r="P515" s="199"/>
      <c r="Q515" s="199"/>
      <c r="R515" s="199"/>
      <c r="S515" s="199"/>
      <c r="T515" s="200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194" t="s">
        <v>162</v>
      </c>
      <c r="AU515" s="194" t="s">
        <v>156</v>
      </c>
      <c r="AV515" s="14" t="s">
        <v>156</v>
      </c>
      <c r="AW515" s="14" t="s">
        <v>37</v>
      </c>
      <c r="AX515" s="14" t="s">
        <v>76</v>
      </c>
      <c r="AY515" s="194" t="s">
        <v>148</v>
      </c>
    </row>
    <row r="516" s="15" customFormat="1">
      <c r="A516" s="15"/>
      <c r="B516" s="201"/>
      <c r="C516" s="15"/>
      <c r="D516" s="179" t="s">
        <v>162</v>
      </c>
      <c r="E516" s="202" t="s">
        <v>3</v>
      </c>
      <c r="F516" s="203" t="s">
        <v>182</v>
      </c>
      <c r="G516" s="15"/>
      <c r="H516" s="204">
        <v>272</v>
      </c>
      <c r="I516" s="205"/>
      <c r="J516" s="15"/>
      <c r="K516" s="15"/>
      <c r="L516" s="201"/>
      <c r="M516" s="206"/>
      <c r="N516" s="207"/>
      <c r="O516" s="207"/>
      <c r="P516" s="207"/>
      <c r="Q516" s="207"/>
      <c r="R516" s="207"/>
      <c r="S516" s="207"/>
      <c r="T516" s="208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02" t="s">
        <v>162</v>
      </c>
      <c r="AU516" s="202" t="s">
        <v>156</v>
      </c>
      <c r="AV516" s="15" t="s">
        <v>155</v>
      </c>
      <c r="AW516" s="15" t="s">
        <v>37</v>
      </c>
      <c r="AX516" s="15" t="s">
        <v>84</v>
      </c>
      <c r="AY516" s="202" t="s">
        <v>148</v>
      </c>
    </row>
    <row r="517" s="2" customFormat="1" ht="16.5" customHeight="1">
      <c r="A517" s="39"/>
      <c r="B517" s="165"/>
      <c r="C517" s="212" t="s">
        <v>1728</v>
      </c>
      <c r="D517" s="212" t="s">
        <v>658</v>
      </c>
      <c r="E517" s="213" t="s">
        <v>1729</v>
      </c>
      <c r="F517" s="214" t="s">
        <v>1730</v>
      </c>
      <c r="G517" s="215" t="s">
        <v>153</v>
      </c>
      <c r="H517" s="216">
        <v>312.80000000000001</v>
      </c>
      <c r="I517" s="217"/>
      <c r="J517" s="218">
        <f>ROUND(I517*H517,2)</f>
        <v>0</v>
      </c>
      <c r="K517" s="214" t="s">
        <v>154</v>
      </c>
      <c r="L517" s="219"/>
      <c r="M517" s="220" t="s">
        <v>3</v>
      </c>
      <c r="N517" s="221" t="s">
        <v>48</v>
      </c>
      <c r="O517" s="73"/>
      <c r="P517" s="175">
        <f>O517*H517</f>
        <v>0</v>
      </c>
      <c r="Q517" s="175">
        <v>0</v>
      </c>
      <c r="R517" s="175">
        <f>Q517*H517</f>
        <v>0</v>
      </c>
      <c r="S517" s="175">
        <v>0</v>
      </c>
      <c r="T517" s="176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177" t="s">
        <v>413</v>
      </c>
      <c r="AT517" s="177" t="s">
        <v>658</v>
      </c>
      <c r="AU517" s="177" t="s">
        <v>156</v>
      </c>
      <c r="AY517" s="20" t="s">
        <v>148</v>
      </c>
      <c r="BE517" s="178">
        <f>IF(N517="základní",J517,0)</f>
        <v>0</v>
      </c>
      <c r="BF517" s="178">
        <f>IF(N517="snížená",J517,0)</f>
        <v>0</v>
      </c>
      <c r="BG517" s="178">
        <f>IF(N517="zákl. přenesená",J517,0)</f>
        <v>0</v>
      </c>
      <c r="BH517" s="178">
        <f>IF(N517="sníž. přenesená",J517,0)</f>
        <v>0</v>
      </c>
      <c r="BI517" s="178">
        <f>IF(N517="nulová",J517,0)</f>
        <v>0</v>
      </c>
      <c r="BJ517" s="20" t="s">
        <v>156</v>
      </c>
      <c r="BK517" s="178">
        <f>ROUND(I517*H517,2)</f>
        <v>0</v>
      </c>
      <c r="BL517" s="20" t="s">
        <v>282</v>
      </c>
      <c r="BM517" s="177" t="s">
        <v>1731</v>
      </c>
    </row>
    <row r="518" s="2" customFormat="1">
      <c r="A518" s="39"/>
      <c r="B518" s="40"/>
      <c r="C518" s="39"/>
      <c r="D518" s="179" t="s">
        <v>158</v>
      </c>
      <c r="E518" s="39"/>
      <c r="F518" s="180" t="s">
        <v>1730</v>
      </c>
      <c r="G518" s="39"/>
      <c r="H518" s="39"/>
      <c r="I518" s="181"/>
      <c r="J518" s="39"/>
      <c r="K518" s="39"/>
      <c r="L518" s="40"/>
      <c r="M518" s="182"/>
      <c r="N518" s="183"/>
      <c r="O518" s="73"/>
      <c r="P518" s="73"/>
      <c r="Q518" s="73"/>
      <c r="R518" s="73"/>
      <c r="S518" s="73"/>
      <c r="T518" s="74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20" t="s">
        <v>158</v>
      </c>
      <c r="AU518" s="20" t="s">
        <v>156</v>
      </c>
    </row>
    <row r="519" s="14" customFormat="1">
      <c r="A519" s="14"/>
      <c r="B519" s="193"/>
      <c r="C519" s="14"/>
      <c r="D519" s="179" t="s">
        <v>162</v>
      </c>
      <c r="E519" s="14"/>
      <c r="F519" s="195" t="s">
        <v>1732</v>
      </c>
      <c r="G519" s="14"/>
      <c r="H519" s="196">
        <v>312.80000000000001</v>
      </c>
      <c r="I519" s="197"/>
      <c r="J519" s="14"/>
      <c r="K519" s="14"/>
      <c r="L519" s="193"/>
      <c r="M519" s="198"/>
      <c r="N519" s="199"/>
      <c r="O519" s="199"/>
      <c r="P519" s="199"/>
      <c r="Q519" s="199"/>
      <c r="R519" s="199"/>
      <c r="S519" s="199"/>
      <c r="T519" s="200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194" t="s">
        <v>162</v>
      </c>
      <c r="AU519" s="194" t="s">
        <v>156</v>
      </c>
      <c r="AV519" s="14" t="s">
        <v>156</v>
      </c>
      <c r="AW519" s="14" t="s">
        <v>4</v>
      </c>
      <c r="AX519" s="14" t="s">
        <v>84</v>
      </c>
      <c r="AY519" s="194" t="s">
        <v>148</v>
      </c>
    </row>
    <row r="520" s="2" customFormat="1" ht="24.15" customHeight="1">
      <c r="A520" s="39"/>
      <c r="B520" s="165"/>
      <c r="C520" s="166" t="s">
        <v>1733</v>
      </c>
      <c r="D520" s="166" t="s">
        <v>150</v>
      </c>
      <c r="E520" s="167" t="s">
        <v>864</v>
      </c>
      <c r="F520" s="168" t="s">
        <v>865</v>
      </c>
      <c r="G520" s="169" t="s">
        <v>153</v>
      </c>
      <c r="H520" s="170">
        <v>1343</v>
      </c>
      <c r="I520" s="171"/>
      <c r="J520" s="172">
        <f>ROUND(I520*H520,2)</f>
        <v>0</v>
      </c>
      <c r="K520" s="168" t="s">
        <v>154</v>
      </c>
      <c r="L520" s="40"/>
      <c r="M520" s="173" t="s">
        <v>3</v>
      </c>
      <c r="N520" s="174" t="s">
        <v>48</v>
      </c>
      <c r="O520" s="73"/>
      <c r="P520" s="175">
        <f>O520*H520</f>
        <v>0</v>
      </c>
      <c r="Q520" s="175">
        <v>0.00020000000000000001</v>
      </c>
      <c r="R520" s="175">
        <f>Q520*H520</f>
        <v>0.26860000000000001</v>
      </c>
      <c r="S520" s="175">
        <v>0</v>
      </c>
      <c r="T520" s="176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177" t="s">
        <v>282</v>
      </c>
      <c r="AT520" s="177" t="s">
        <v>150</v>
      </c>
      <c r="AU520" s="177" t="s">
        <v>156</v>
      </c>
      <c r="AY520" s="20" t="s">
        <v>148</v>
      </c>
      <c r="BE520" s="178">
        <f>IF(N520="základní",J520,0)</f>
        <v>0</v>
      </c>
      <c r="BF520" s="178">
        <f>IF(N520="snížená",J520,0)</f>
        <v>0</v>
      </c>
      <c r="BG520" s="178">
        <f>IF(N520="zákl. přenesená",J520,0)</f>
        <v>0</v>
      </c>
      <c r="BH520" s="178">
        <f>IF(N520="sníž. přenesená",J520,0)</f>
        <v>0</v>
      </c>
      <c r="BI520" s="178">
        <f>IF(N520="nulová",J520,0)</f>
        <v>0</v>
      </c>
      <c r="BJ520" s="20" t="s">
        <v>156</v>
      </c>
      <c r="BK520" s="178">
        <f>ROUND(I520*H520,2)</f>
        <v>0</v>
      </c>
      <c r="BL520" s="20" t="s">
        <v>282</v>
      </c>
      <c r="BM520" s="177" t="s">
        <v>1734</v>
      </c>
    </row>
    <row r="521" s="2" customFormat="1">
      <c r="A521" s="39"/>
      <c r="B521" s="40"/>
      <c r="C521" s="39"/>
      <c r="D521" s="179" t="s">
        <v>158</v>
      </c>
      <c r="E521" s="39"/>
      <c r="F521" s="180" t="s">
        <v>867</v>
      </c>
      <c r="G521" s="39"/>
      <c r="H521" s="39"/>
      <c r="I521" s="181"/>
      <c r="J521" s="39"/>
      <c r="K521" s="39"/>
      <c r="L521" s="40"/>
      <c r="M521" s="182"/>
      <c r="N521" s="183"/>
      <c r="O521" s="73"/>
      <c r="P521" s="73"/>
      <c r="Q521" s="73"/>
      <c r="R521" s="73"/>
      <c r="S521" s="73"/>
      <c r="T521" s="74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20" t="s">
        <v>158</v>
      </c>
      <c r="AU521" s="20" t="s">
        <v>156</v>
      </c>
    </row>
    <row r="522" s="2" customFormat="1">
      <c r="A522" s="39"/>
      <c r="B522" s="40"/>
      <c r="C522" s="39"/>
      <c r="D522" s="184" t="s">
        <v>160</v>
      </c>
      <c r="E522" s="39"/>
      <c r="F522" s="185" t="s">
        <v>868</v>
      </c>
      <c r="G522" s="39"/>
      <c r="H522" s="39"/>
      <c r="I522" s="181"/>
      <c r="J522" s="39"/>
      <c r="K522" s="39"/>
      <c r="L522" s="40"/>
      <c r="M522" s="182"/>
      <c r="N522" s="183"/>
      <c r="O522" s="73"/>
      <c r="P522" s="73"/>
      <c r="Q522" s="73"/>
      <c r="R522" s="73"/>
      <c r="S522" s="73"/>
      <c r="T522" s="74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20" t="s">
        <v>160</v>
      </c>
      <c r="AU522" s="20" t="s">
        <v>156</v>
      </c>
    </row>
    <row r="523" s="2" customFormat="1" ht="24.15" customHeight="1">
      <c r="A523" s="39"/>
      <c r="B523" s="165"/>
      <c r="C523" s="166" t="s">
        <v>1735</v>
      </c>
      <c r="D523" s="166" t="s">
        <v>150</v>
      </c>
      <c r="E523" s="167" t="s">
        <v>1736</v>
      </c>
      <c r="F523" s="168" t="s">
        <v>1737</v>
      </c>
      <c r="G523" s="169" t="s">
        <v>153</v>
      </c>
      <c r="H523" s="170">
        <v>1343.48</v>
      </c>
      <c r="I523" s="171"/>
      <c r="J523" s="172">
        <f>ROUND(I523*H523,2)</f>
        <v>0</v>
      </c>
      <c r="K523" s="168" t="s">
        <v>154</v>
      </c>
      <c r="L523" s="40"/>
      <c r="M523" s="173" t="s">
        <v>3</v>
      </c>
      <c r="N523" s="174" t="s">
        <v>48</v>
      </c>
      <c r="O523" s="73"/>
      <c r="P523" s="175">
        <f>O523*H523</f>
        <v>0</v>
      </c>
      <c r="Q523" s="175">
        <v>0.00029</v>
      </c>
      <c r="R523" s="175">
        <f>Q523*H523</f>
        <v>0.38960919999999999</v>
      </c>
      <c r="S523" s="175">
        <v>0</v>
      </c>
      <c r="T523" s="176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177" t="s">
        <v>282</v>
      </c>
      <c r="AT523" s="177" t="s">
        <v>150</v>
      </c>
      <c r="AU523" s="177" t="s">
        <v>156</v>
      </c>
      <c r="AY523" s="20" t="s">
        <v>148</v>
      </c>
      <c r="BE523" s="178">
        <f>IF(N523="základní",J523,0)</f>
        <v>0</v>
      </c>
      <c r="BF523" s="178">
        <f>IF(N523="snížená",J523,0)</f>
        <v>0</v>
      </c>
      <c r="BG523" s="178">
        <f>IF(N523="zákl. přenesená",J523,0)</f>
        <v>0</v>
      </c>
      <c r="BH523" s="178">
        <f>IF(N523="sníž. přenesená",J523,0)</f>
        <v>0</v>
      </c>
      <c r="BI523" s="178">
        <f>IF(N523="nulová",J523,0)</f>
        <v>0</v>
      </c>
      <c r="BJ523" s="20" t="s">
        <v>156</v>
      </c>
      <c r="BK523" s="178">
        <f>ROUND(I523*H523,2)</f>
        <v>0</v>
      </c>
      <c r="BL523" s="20" t="s">
        <v>282</v>
      </c>
      <c r="BM523" s="177" t="s">
        <v>1738</v>
      </c>
    </row>
    <row r="524" s="2" customFormat="1">
      <c r="A524" s="39"/>
      <c r="B524" s="40"/>
      <c r="C524" s="39"/>
      <c r="D524" s="179" t="s">
        <v>158</v>
      </c>
      <c r="E524" s="39"/>
      <c r="F524" s="180" t="s">
        <v>1739</v>
      </c>
      <c r="G524" s="39"/>
      <c r="H524" s="39"/>
      <c r="I524" s="181"/>
      <c r="J524" s="39"/>
      <c r="K524" s="39"/>
      <c r="L524" s="40"/>
      <c r="M524" s="182"/>
      <c r="N524" s="183"/>
      <c r="O524" s="73"/>
      <c r="P524" s="73"/>
      <c r="Q524" s="73"/>
      <c r="R524" s="73"/>
      <c r="S524" s="73"/>
      <c r="T524" s="74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20" t="s">
        <v>158</v>
      </c>
      <c r="AU524" s="20" t="s">
        <v>156</v>
      </c>
    </row>
    <row r="525" s="2" customFormat="1">
      <c r="A525" s="39"/>
      <c r="B525" s="40"/>
      <c r="C525" s="39"/>
      <c r="D525" s="184" t="s">
        <v>160</v>
      </c>
      <c r="E525" s="39"/>
      <c r="F525" s="185" t="s">
        <v>1740</v>
      </c>
      <c r="G525" s="39"/>
      <c r="H525" s="39"/>
      <c r="I525" s="181"/>
      <c r="J525" s="39"/>
      <c r="K525" s="39"/>
      <c r="L525" s="40"/>
      <c r="M525" s="182"/>
      <c r="N525" s="183"/>
      <c r="O525" s="73"/>
      <c r="P525" s="73"/>
      <c r="Q525" s="73"/>
      <c r="R525" s="73"/>
      <c r="S525" s="73"/>
      <c r="T525" s="74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20" t="s">
        <v>160</v>
      </c>
      <c r="AU525" s="20" t="s">
        <v>156</v>
      </c>
    </row>
    <row r="526" s="13" customFormat="1">
      <c r="A526" s="13"/>
      <c r="B526" s="186"/>
      <c r="C526" s="13"/>
      <c r="D526" s="179" t="s">
        <v>162</v>
      </c>
      <c r="E526" s="187" t="s">
        <v>3</v>
      </c>
      <c r="F526" s="188" t="s">
        <v>1741</v>
      </c>
      <c r="G526" s="13"/>
      <c r="H526" s="187" t="s">
        <v>3</v>
      </c>
      <c r="I526" s="189"/>
      <c r="J526" s="13"/>
      <c r="K526" s="13"/>
      <c r="L526" s="186"/>
      <c r="M526" s="190"/>
      <c r="N526" s="191"/>
      <c r="O526" s="191"/>
      <c r="P526" s="191"/>
      <c r="Q526" s="191"/>
      <c r="R526" s="191"/>
      <c r="S526" s="191"/>
      <c r="T526" s="19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187" t="s">
        <v>162</v>
      </c>
      <c r="AU526" s="187" t="s">
        <v>156</v>
      </c>
      <c r="AV526" s="13" t="s">
        <v>84</v>
      </c>
      <c r="AW526" s="13" t="s">
        <v>37</v>
      </c>
      <c r="AX526" s="13" t="s">
        <v>76</v>
      </c>
      <c r="AY526" s="187" t="s">
        <v>148</v>
      </c>
    </row>
    <row r="527" s="14" customFormat="1">
      <c r="A527" s="14"/>
      <c r="B527" s="193"/>
      <c r="C527" s="14"/>
      <c r="D527" s="179" t="s">
        <v>162</v>
      </c>
      <c r="E527" s="194" t="s">
        <v>3</v>
      </c>
      <c r="F527" s="195" t="s">
        <v>1244</v>
      </c>
      <c r="G527" s="14"/>
      <c r="H527" s="196">
        <v>576.72000000000003</v>
      </c>
      <c r="I527" s="197"/>
      <c r="J527" s="14"/>
      <c r="K527" s="14"/>
      <c r="L527" s="193"/>
      <c r="M527" s="198"/>
      <c r="N527" s="199"/>
      <c r="O527" s="199"/>
      <c r="P527" s="199"/>
      <c r="Q527" s="199"/>
      <c r="R527" s="199"/>
      <c r="S527" s="199"/>
      <c r="T527" s="200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194" t="s">
        <v>162</v>
      </c>
      <c r="AU527" s="194" t="s">
        <v>156</v>
      </c>
      <c r="AV527" s="14" t="s">
        <v>156</v>
      </c>
      <c r="AW527" s="14" t="s">
        <v>37</v>
      </c>
      <c r="AX527" s="14" t="s">
        <v>76</v>
      </c>
      <c r="AY527" s="194" t="s">
        <v>148</v>
      </c>
    </row>
    <row r="528" s="13" customFormat="1">
      <c r="A528" s="13"/>
      <c r="B528" s="186"/>
      <c r="C528" s="13"/>
      <c r="D528" s="179" t="s">
        <v>162</v>
      </c>
      <c r="E528" s="187" t="s">
        <v>3</v>
      </c>
      <c r="F528" s="188" t="s">
        <v>1742</v>
      </c>
      <c r="G528" s="13"/>
      <c r="H528" s="187" t="s">
        <v>3</v>
      </c>
      <c r="I528" s="189"/>
      <c r="J528" s="13"/>
      <c r="K528" s="13"/>
      <c r="L528" s="186"/>
      <c r="M528" s="190"/>
      <c r="N528" s="191"/>
      <c r="O528" s="191"/>
      <c r="P528" s="191"/>
      <c r="Q528" s="191"/>
      <c r="R528" s="191"/>
      <c r="S528" s="191"/>
      <c r="T528" s="19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187" t="s">
        <v>162</v>
      </c>
      <c r="AU528" s="187" t="s">
        <v>156</v>
      </c>
      <c r="AV528" s="13" t="s">
        <v>84</v>
      </c>
      <c r="AW528" s="13" t="s">
        <v>37</v>
      </c>
      <c r="AX528" s="13" t="s">
        <v>76</v>
      </c>
      <c r="AY528" s="187" t="s">
        <v>148</v>
      </c>
    </row>
    <row r="529" s="14" customFormat="1">
      <c r="A529" s="14"/>
      <c r="B529" s="193"/>
      <c r="C529" s="14"/>
      <c r="D529" s="179" t="s">
        <v>162</v>
      </c>
      <c r="E529" s="194" t="s">
        <v>3</v>
      </c>
      <c r="F529" s="195" t="s">
        <v>1743</v>
      </c>
      <c r="G529" s="14"/>
      <c r="H529" s="196">
        <v>462.75999999999999</v>
      </c>
      <c r="I529" s="197"/>
      <c r="J529" s="14"/>
      <c r="K529" s="14"/>
      <c r="L529" s="193"/>
      <c r="M529" s="198"/>
      <c r="N529" s="199"/>
      <c r="O529" s="199"/>
      <c r="P529" s="199"/>
      <c r="Q529" s="199"/>
      <c r="R529" s="199"/>
      <c r="S529" s="199"/>
      <c r="T529" s="200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194" t="s">
        <v>162</v>
      </c>
      <c r="AU529" s="194" t="s">
        <v>156</v>
      </c>
      <c r="AV529" s="14" t="s">
        <v>156</v>
      </c>
      <c r="AW529" s="14" t="s">
        <v>37</v>
      </c>
      <c r="AX529" s="14" t="s">
        <v>76</v>
      </c>
      <c r="AY529" s="194" t="s">
        <v>148</v>
      </c>
    </row>
    <row r="530" s="13" customFormat="1">
      <c r="A530" s="13"/>
      <c r="B530" s="186"/>
      <c r="C530" s="13"/>
      <c r="D530" s="179" t="s">
        <v>162</v>
      </c>
      <c r="E530" s="187" t="s">
        <v>3</v>
      </c>
      <c r="F530" s="188" t="s">
        <v>1744</v>
      </c>
      <c r="G530" s="13"/>
      <c r="H530" s="187" t="s">
        <v>3</v>
      </c>
      <c r="I530" s="189"/>
      <c r="J530" s="13"/>
      <c r="K530" s="13"/>
      <c r="L530" s="186"/>
      <c r="M530" s="190"/>
      <c r="N530" s="191"/>
      <c r="O530" s="191"/>
      <c r="P530" s="191"/>
      <c r="Q530" s="191"/>
      <c r="R530" s="191"/>
      <c r="S530" s="191"/>
      <c r="T530" s="192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187" t="s">
        <v>162</v>
      </c>
      <c r="AU530" s="187" t="s">
        <v>156</v>
      </c>
      <c r="AV530" s="13" t="s">
        <v>84</v>
      </c>
      <c r="AW530" s="13" t="s">
        <v>37</v>
      </c>
      <c r="AX530" s="13" t="s">
        <v>76</v>
      </c>
      <c r="AY530" s="187" t="s">
        <v>148</v>
      </c>
    </row>
    <row r="531" s="14" customFormat="1">
      <c r="A531" s="14"/>
      <c r="B531" s="193"/>
      <c r="C531" s="14"/>
      <c r="D531" s="179" t="s">
        <v>162</v>
      </c>
      <c r="E531" s="194" t="s">
        <v>3</v>
      </c>
      <c r="F531" s="195" t="s">
        <v>1745</v>
      </c>
      <c r="G531" s="14"/>
      <c r="H531" s="196">
        <v>304</v>
      </c>
      <c r="I531" s="197"/>
      <c r="J531" s="14"/>
      <c r="K531" s="14"/>
      <c r="L531" s="193"/>
      <c r="M531" s="198"/>
      <c r="N531" s="199"/>
      <c r="O531" s="199"/>
      <c r="P531" s="199"/>
      <c r="Q531" s="199"/>
      <c r="R531" s="199"/>
      <c r="S531" s="199"/>
      <c r="T531" s="200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194" t="s">
        <v>162</v>
      </c>
      <c r="AU531" s="194" t="s">
        <v>156</v>
      </c>
      <c r="AV531" s="14" t="s">
        <v>156</v>
      </c>
      <c r="AW531" s="14" t="s">
        <v>37</v>
      </c>
      <c r="AX531" s="14" t="s">
        <v>76</v>
      </c>
      <c r="AY531" s="194" t="s">
        <v>148</v>
      </c>
    </row>
    <row r="532" s="15" customFormat="1">
      <c r="A532" s="15"/>
      <c r="B532" s="201"/>
      <c r="C532" s="15"/>
      <c r="D532" s="179" t="s">
        <v>162</v>
      </c>
      <c r="E532" s="202" t="s">
        <v>3</v>
      </c>
      <c r="F532" s="203" t="s">
        <v>182</v>
      </c>
      <c r="G532" s="15"/>
      <c r="H532" s="204">
        <v>1343.48</v>
      </c>
      <c r="I532" s="205"/>
      <c r="J532" s="15"/>
      <c r="K532" s="15"/>
      <c r="L532" s="201"/>
      <c r="M532" s="227"/>
      <c r="N532" s="228"/>
      <c r="O532" s="228"/>
      <c r="P532" s="228"/>
      <c r="Q532" s="228"/>
      <c r="R532" s="228"/>
      <c r="S532" s="228"/>
      <c r="T532" s="229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02" t="s">
        <v>162</v>
      </c>
      <c r="AU532" s="202" t="s">
        <v>156</v>
      </c>
      <c r="AV532" s="15" t="s">
        <v>155</v>
      </c>
      <c r="AW532" s="15" t="s">
        <v>37</v>
      </c>
      <c r="AX532" s="15" t="s">
        <v>84</v>
      </c>
      <c r="AY532" s="202" t="s">
        <v>148</v>
      </c>
    </row>
    <row r="533" s="2" customFormat="1" ht="6.96" customHeight="1">
      <c r="A533" s="39"/>
      <c r="B533" s="56"/>
      <c r="C533" s="57"/>
      <c r="D533" s="57"/>
      <c r="E533" s="57"/>
      <c r="F533" s="57"/>
      <c r="G533" s="57"/>
      <c r="H533" s="57"/>
      <c r="I533" s="57"/>
      <c r="J533" s="57"/>
      <c r="K533" s="57"/>
      <c r="L533" s="40"/>
      <c r="M533" s="39"/>
      <c r="O533" s="39"/>
      <c r="P533" s="39"/>
      <c r="Q533" s="39"/>
      <c r="R533" s="39"/>
      <c r="S533" s="39"/>
      <c r="T533" s="39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</row>
  </sheetData>
  <autoFilter ref="C92:K532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8" r:id="rId1" display="https://podminky.urs.cz/item/CS_URS_2024_01/346244354"/>
    <hyperlink ref="F103" r:id="rId2" display="https://podminky.urs.cz/item/CS_URS_2024_01/612135101"/>
    <hyperlink ref="F108" r:id="rId3" display="https://podminky.urs.cz/item/CS_URS_2024_01/612142001"/>
    <hyperlink ref="F112" r:id="rId4" display="https://podminky.urs.cz/item/CS_URS_2024_01/612325225"/>
    <hyperlink ref="F117" r:id="rId5" display="https://podminky.urs.cz/item/CS_URS_2024_01/612325302"/>
    <hyperlink ref="F128" r:id="rId6" display="https://podminky.urs.cz/item/CS_URS_2024_01/612341121"/>
    <hyperlink ref="F137" r:id="rId7" display="https://podminky.urs.cz/item/CS_URS_2024_01/612341131"/>
    <hyperlink ref="F140" r:id="rId8" display="https://podminky.urs.cz/item/CS_URS_2024_01/612341191"/>
    <hyperlink ref="F144" r:id="rId9" display="https://podminky.urs.cz/item/CS_URS_2024_01/612345301"/>
    <hyperlink ref="F153" r:id="rId10" display="https://podminky.urs.cz/item/CS_URS_2024_01/622143003"/>
    <hyperlink ref="F166" r:id="rId11" display="https://podminky.urs.cz/item/CS_URS_2024_01/622143004"/>
    <hyperlink ref="F174" r:id="rId12" display="https://podminky.urs.cz/item/CS_URS_2024_01/631311114"/>
    <hyperlink ref="F179" r:id="rId13" display="https://podminky.urs.cz/item/CS_URS_2024_01/631319011"/>
    <hyperlink ref="F182" r:id="rId14" display="https://podminky.urs.cz/item/CS_URS_2024_01/631319195"/>
    <hyperlink ref="F185" r:id="rId15" display="https://podminky.urs.cz/item/CS_URS_2024_01/631362021"/>
    <hyperlink ref="F190" r:id="rId16" display="https://podminky.urs.cz/item/CS_URS_2024_01/632441114"/>
    <hyperlink ref="F200" r:id="rId17" display="https://podminky.urs.cz/item/CS_URS_2024_01/632481213"/>
    <hyperlink ref="F214" r:id="rId18" display="https://podminky.urs.cz/item/CS_URS_2024_01/949101111"/>
    <hyperlink ref="F219" r:id="rId19" display="https://podminky.urs.cz/item/CS_URS_2024_01/952901111"/>
    <hyperlink ref="F227" r:id="rId20" display="https://podminky.urs.cz/item/CS_URS_2024_01/953845113"/>
    <hyperlink ref="F230" r:id="rId21" display="https://podminky.urs.cz/item/CS_URS_2024_01/953845123"/>
    <hyperlink ref="F238" r:id="rId22" display="https://podminky.urs.cz/item/CS_URS_2024_01/977331111"/>
    <hyperlink ref="F247" r:id="rId23" display="https://podminky.urs.cz/item/CS_URS_2024_01/997013152"/>
    <hyperlink ref="F250" r:id="rId24" display="https://podminky.urs.cz/item/CS_URS_2024_01/997013501"/>
    <hyperlink ref="F253" r:id="rId25" display="https://podminky.urs.cz/item/CS_URS_2024_01/997013509"/>
    <hyperlink ref="F257" r:id="rId26" display="https://podminky.urs.cz/item/CS_URS_2024_01/997013631"/>
    <hyperlink ref="F261" r:id="rId27" display="https://podminky.urs.cz/item/CS_URS_2024_01/998018001"/>
    <hyperlink ref="F266" r:id="rId28" display="https://podminky.urs.cz/item/CS_URS_2024_01/713121111"/>
    <hyperlink ref="F276" r:id="rId29" display="https://podminky.urs.cz/item/CS_URS_2024_01/998713212"/>
    <hyperlink ref="F280" r:id="rId30" display="https://podminky.urs.cz/item/CS_URS_2024_01/763111314"/>
    <hyperlink ref="F293" r:id="rId31" display="https://podminky.urs.cz/item/CS_URS_2024_01/763111333"/>
    <hyperlink ref="F300" r:id="rId32" display="https://podminky.urs.cz/item/CS_URS_2024_01/763111361"/>
    <hyperlink ref="F307" r:id="rId33" display="https://podminky.urs.cz/item/CS_URS_2024_01/763111712"/>
    <hyperlink ref="F316" r:id="rId34" display="https://podminky.urs.cz/item/CS_URS_2024_01/763111717"/>
    <hyperlink ref="F323" r:id="rId35" display="https://podminky.urs.cz/item/CS_URS_2024_01/763121590"/>
    <hyperlink ref="F328" r:id="rId36" display="https://podminky.urs.cz/item/CS_URS_2024_01/763131411"/>
    <hyperlink ref="F338" r:id="rId37" display="https://podminky.urs.cz/item/CS_URS_2024_01/763131451"/>
    <hyperlink ref="F343" r:id="rId38" display="https://podminky.urs.cz/item/CS_URS_2024_01/763164511"/>
    <hyperlink ref="F348" r:id="rId39" display="https://podminky.urs.cz/item/CS_URS_2024_01/763181411"/>
    <hyperlink ref="F352" r:id="rId40" display="https://podminky.urs.cz/item/CS_URS_2024_01/998763412"/>
    <hyperlink ref="F356" r:id="rId41" display="https://podminky.urs.cz/item/CS_URS_2024_01/766660022"/>
    <hyperlink ref="F363" r:id="rId42" display="https://podminky.urs.cz/item/CS_URS_2024_01/766660171"/>
    <hyperlink ref="F376" r:id="rId43" display="https://podminky.urs.cz/item/CS_URS_2024_01/766660729"/>
    <hyperlink ref="F381" r:id="rId44" display="https://podminky.urs.cz/item/CS_URS_2024_01/766660731"/>
    <hyperlink ref="F386" r:id="rId45" display="https://podminky.urs.cz/item/CS_URS_2024_01/766682111"/>
    <hyperlink ref="F393" r:id="rId46" display="https://podminky.urs.cz/item/CS_URS_2024_01/998766202"/>
    <hyperlink ref="F397" r:id="rId47" display="https://podminky.urs.cz/item/CS_URS_2024_01/771111011"/>
    <hyperlink ref="F400" r:id="rId48" display="https://podminky.urs.cz/item/CS_URS_2024_01/771121011"/>
    <hyperlink ref="F403" r:id="rId49" display="https://podminky.urs.cz/item/CS_URS_2024_01/771151012"/>
    <hyperlink ref="F408" r:id="rId50" display="https://podminky.urs.cz/item/CS_URS_2024_01/771161012"/>
    <hyperlink ref="F416" r:id="rId51" display="https://podminky.urs.cz/item/CS_URS_2024_01/771574224"/>
    <hyperlink ref="F424" r:id="rId52" display="https://podminky.urs.cz/item/CS_URS_2024_01/771577111"/>
    <hyperlink ref="F427" r:id="rId53" display="https://podminky.urs.cz/item/CS_URS_2024_01/771577112"/>
    <hyperlink ref="F432" r:id="rId54" display="https://podminky.urs.cz/item/CS_URS_2024_01/771591112"/>
    <hyperlink ref="F435" r:id="rId55" display="https://podminky.urs.cz/item/CS_URS_2024_01/771591115"/>
    <hyperlink ref="F438" r:id="rId56" display="https://podminky.urs.cz/item/CS_URS_2024_01/771592011"/>
    <hyperlink ref="F441" r:id="rId57" display="https://podminky.urs.cz/item/CS_URS_2024_01/998771212"/>
    <hyperlink ref="F445" r:id="rId58" display="https://podminky.urs.cz/item/CS_URS_2024_01/775413115"/>
    <hyperlink ref="F453" r:id="rId59" display="https://podminky.urs.cz/item/CS_URS_2024_01/775541161"/>
    <hyperlink ref="F461" r:id="rId60" display="https://podminky.urs.cz/item/CS_URS_2024_01/775591191"/>
    <hyperlink ref="F467" r:id="rId61" display="https://podminky.urs.cz/item/CS_URS_2024_01/998775212"/>
    <hyperlink ref="F471" r:id="rId62" display="https://podminky.urs.cz/item/CS_URS_2024_01/781121011"/>
    <hyperlink ref="F474" r:id="rId63" display="https://podminky.urs.cz/item/CS_URS_2024_01/781131112"/>
    <hyperlink ref="F479" r:id="rId64" display="https://podminky.urs.cz/item/CS_URS_2024_01/781151031"/>
    <hyperlink ref="F482" r:id="rId65" display="https://podminky.urs.cz/item/CS_URS_2024_01/781161021"/>
    <hyperlink ref="F490" r:id="rId66" display="https://podminky.urs.cz/item/CS_URS_2024_01/781474113"/>
    <hyperlink ref="F502" r:id="rId67" display="https://podminky.urs.cz/item/CS_URS_2024_01/781495211"/>
    <hyperlink ref="F505" r:id="rId68" display="https://podminky.urs.cz/item/CS_URS_2024_01/998781212"/>
    <hyperlink ref="F509" r:id="rId69" display="https://podminky.urs.cz/item/CS_URS_2024_01/784171101"/>
    <hyperlink ref="F522" r:id="rId70" display="https://podminky.urs.cz/item/CS_URS_2024_01/784181101"/>
    <hyperlink ref="F525" r:id="rId71" display="https://podminky.urs.cz/item/CS_URS_2024_01/78422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100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84</v>
      </c>
    </row>
    <row r="4" s="1" customFormat="1" ht="24.96" customHeight="1">
      <c r="B4" s="23"/>
      <c r="D4" s="24" t="s">
        <v>113</v>
      </c>
      <c r="L4" s="23"/>
      <c r="M4" s="115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Regenerace bytového domu na ulici Kepkova 1465/3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114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1746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25. 3. 2024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27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28</v>
      </c>
      <c r="F15" s="39"/>
      <c r="G15" s="39"/>
      <c r="H15" s="39"/>
      <c r="I15" s="33" t="s">
        <v>29</v>
      </c>
      <c r="J15" s="28" t="s">
        <v>30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31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29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33</v>
      </c>
      <c r="E20" s="39"/>
      <c r="F20" s="39"/>
      <c r="G20" s="39"/>
      <c r="H20" s="39"/>
      <c r="I20" s="33" t="s">
        <v>26</v>
      </c>
      <c r="J20" s="28" t="s">
        <v>34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35</v>
      </c>
      <c r="F21" s="39"/>
      <c r="G21" s="39"/>
      <c r="H21" s="39"/>
      <c r="I21" s="33" t="s">
        <v>29</v>
      </c>
      <c r="J21" s="28" t="s">
        <v>36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38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39</v>
      </c>
      <c r="F24" s="39"/>
      <c r="G24" s="39"/>
      <c r="H24" s="39"/>
      <c r="I24" s="33" t="s">
        <v>29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40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42</v>
      </c>
      <c r="E30" s="39"/>
      <c r="F30" s="39"/>
      <c r="G30" s="39"/>
      <c r="H30" s="39"/>
      <c r="I30" s="39"/>
      <c r="J30" s="91">
        <f>ROUND(J93,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44</v>
      </c>
      <c r="G32" s="39"/>
      <c r="H32" s="39"/>
      <c r="I32" s="44" t="s">
        <v>43</v>
      </c>
      <c r="J32" s="44" t="s">
        <v>45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46</v>
      </c>
      <c r="E33" s="33" t="s">
        <v>47</v>
      </c>
      <c r="F33" s="123">
        <f>ROUND((SUM(BE93:BE629)),  2)</f>
        <v>0</v>
      </c>
      <c r="G33" s="39"/>
      <c r="H33" s="39"/>
      <c r="I33" s="124">
        <v>0.20999999999999999</v>
      </c>
      <c r="J33" s="123">
        <f>ROUND(((SUM(BE93:BE629))*I33),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48</v>
      </c>
      <c r="F34" s="123">
        <f>ROUND((SUM(BF93:BF629)),  2)</f>
        <v>0</v>
      </c>
      <c r="G34" s="39"/>
      <c r="H34" s="39"/>
      <c r="I34" s="124">
        <v>0.12</v>
      </c>
      <c r="J34" s="123">
        <f>ROUND(((SUM(BF93:BF629))*I34),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49</v>
      </c>
      <c r="F35" s="123">
        <f>ROUND((SUM(BG93:BG629)),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50</v>
      </c>
      <c r="F36" s="123">
        <f>ROUND((SUM(BH93:BH629)),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51</v>
      </c>
      <c r="F37" s="123">
        <f>ROUND((SUM(BI93:BI629)),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52</v>
      </c>
      <c r="E39" s="77"/>
      <c r="F39" s="77"/>
      <c r="G39" s="127" t="s">
        <v>53</v>
      </c>
      <c r="H39" s="128" t="s">
        <v>54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116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Regenerace bytového domu na ulici Kepkova 1465/3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114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06 - Zateplení obálky budovy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Kepkova 1465/3</v>
      </c>
      <c r="G52" s="39"/>
      <c r="H52" s="39"/>
      <c r="I52" s="33" t="s">
        <v>23</v>
      </c>
      <c r="J52" s="65" t="str">
        <f>IF(J12="","",J12)</f>
        <v>25. 3. 2024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Statutární město Ostrava, městský obvod Slezská Os</v>
      </c>
      <c r="G54" s="39"/>
      <c r="H54" s="39"/>
      <c r="I54" s="33" t="s">
        <v>33</v>
      </c>
      <c r="J54" s="37" t="str">
        <f>E21</f>
        <v>Made 4 BIM s.r.o.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39"/>
      <c r="E55" s="39"/>
      <c r="F55" s="28" t="str">
        <f>IF(E18="","",E18)</f>
        <v>Vyplň údaj</v>
      </c>
      <c r="G55" s="39"/>
      <c r="H55" s="39"/>
      <c r="I55" s="33" t="s">
        <v>38</v>
      </c>
      <c r="J55" s="37" t="str">
        <f>E24</f>
        <v>Pavel Klus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117</v>
      </c>
      <c r="D57" s="125"/>
      <c r="E57" s="125"/>
      <c r="F57" s="125"/>
      <c r="G57" s="125"/>
      <c r="H57" s="125"/>
      <c r="I57" s="125"/>
      <c r="J57" s="132" t="s">
        <v>118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74</v>
      </c>
      <c r="D59" s="39"/>
      <c r="E59" s="39"/>
      <c r="F59" s="39"/>
      <c r="G59" s="39"/>
      <c r="H59" s="39"/>
      <c r="I59" s="39"/>
      <c r="J59" s="91">
        <f>J93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119</v>
      </c>
    </row>
    <row r="60" s="9" customFormat="1" ht="24.96" customHeight="1">
      <c r="A60" s="9"/>
      <c r="B60" s="134"/>
      <c r="C60" s="9"/>
      <c r="D60" s="135" t="s">
        <v>120</v>
      </c>
      <c r="E60" s="136"/>
      <c r="F60" s="136"/>
      <c r="G60" s="136"/>
      <c r="H60" s="136"/>
      <c r="I60" s="136"/>
      <c r="J60" s="137">
        <f>J94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606</v>
      </c>
      <c r="E61" s="140"/>
      <c r="F61" s="140"/>
      <c r="G61" s="140"/>
      <c r="H61" s="140"/>
      <c r="I61" s="140"/>
      <c r="J61" s="141">
        <f>J95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122</v>
      </c>
      <c r="E62" s="140"/>
      <c r="F62" s="140"/>
      <c r="G62" s="140"/>
      <c r="H62" s="140"/>
      <c r="I62" s="140"/>
      <c r="J62" s="141">
        <f>J368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8"/>
      <c r="C63" s="10"/>
      <c r="D63" s="139" t="s">
        <v>608</v>
      </c>
      <c r="E63" s="140"/>
      <c r="F63" s="140"/>
      <c r="G63" s="140"/>
      <c r="H63" s="140"/>
      <c r="I63" s="140"/>
      <c r="J63" s="141">
        <f>J374</f>
        <v>0</v>
      </c>
      <c r="K63" s="10"/>
      <c r="L63" s="13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38"/>
      <c r="C64" s="10"/>
      <c r="D64" s="139" t="s">
        <v>1747</v>
      </c>
      <c r="E64" s="140"/>
      <c r="F64" s="140"/>
      <c r="G64" s="140"/>
      <c r="H64" s="140"/>
      <c r="I64" s="140"/>
      <c r="J64" s="141">
        <f>J378</f>
        <v>0</v>
      </c>
      <c r="K64" s="10"/>
      <c r="L64" s="13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38"/>
      <c r="C65" s="10"/>
      <c r="D65" s="139" t="s">
        <v>1748</v>
      </c>
      <c r="E65" s="140"/>
      <c r="F65" s="140"/>
      <c r="G65" s="140"/>
      <c r="H65" s="140"/>
      <c r="I65" s="140"/>
      <c r="J65" s="141">
        <f>J406</f>
        <v>0</v>
      </c>
      <c r="K65" s="10"/>
      <c r="L65" s="13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34"/>
      <c r="C66" s="9"/>
      <c r="D66" s="135" t="s">
        <v>124</v>
      </c>
      <c r="E66" s="136"/>
      <c r="F66" s="136"/>
      <c r="G66" s="136"/>
      <c r="H66" s="136"/>
      <c r="I66" s="136"/>
      <c r="J66" s="137">
        <f>J438</f>
        <v>0</v>
      </c>
      <c r="K66" s="9"/>
      <c r="L66" s="13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38"/>
      <c r="C67" s="10"/>
      <c r="D67" s="139" t="s">
        <v>1226</v>
      </c>
      <c r="E67" s="140"/>
      <c r="F67" s="140"/>
      <c r="G67" s="140"/>
      <c r="H67" s="140"/>
      <c r="I67" s="140"/>
      <c r="J67" s="141">
        <f>J439</f>
        <v>0</v>
      </c>
      <c r="K67" s="10"/>
      <c r="L67" s="13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38"/>
      <c r="C68" s="10"/>
      <c r="D68" s="139" t="s">
        <v>1749</v>
      </c>
      <c r="E68" s="140"/>
      <c r="F68" s="140"/>
      <c r="G68" s="140"/>
      <c r="H68" s="140"/>
      <c r="I68" s="140"/>
      <c r="J68" s="141">
        <f>J478</f>
        <v>0</v>
      </c>
      <c r="K68" s="10"/>
      <c r="L68" s="13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38"/>
      <c r="C69" s="10"/>
      <c r="D69" s="139" t="s">
        <v>1227</v>
      </c>
      <c r="E69" s="140"/>
      <c r="F69" s="140"/>
      <c r="G69" s="140"/>
      <c r="H69" s="140"/>
      <c r="I69" s="140"/>
      <c r="J69" s="141">
        <f>J496</f>
        <v>0</v>
      </c>
      <c r="K69" s="10"/>
      <c r="L69" s="13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38"/>
      <c r="C70" s="10"/>
      <c r="D70" s="139" t="s">
        <v>129</v>
      </c>
      <c r="E70" s="140"/>
      <c r="F70" s="140"/>
      <c r="G70" s="140"/>
      <c r="H70" s="140"/>
      <c r="I70" s="140"/>
      <c r="J70" s="141">
        <f>J505</f>
        <v>0</v>
      </c>
      <c r="K70" s="10"/>
      <c r="L70" s="13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38"/>
      <c r="C71" s="10"/>
      <c r="D71" s="139" t="s">
        <v>130</v>
      </c>
      <c r="E71" s="140"/>
      <c r="F71" s="140"/>
      <c r="G71" s="140"/>
      <c r="H71" s="140"/>
      <c r="I71" s="140"/>
      <c r="J71" s="141">
        <f>J527</f>
        <v>0</v>
      </c>
      <c r="K71" s="10"/>
      <c r="L71" s="13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38"/>
      <c r="C72" s="10"/>
      <c r="D72" s="139" t="s">
        <v>1750</v>
      </c>
      <c r="E72" s="140"/>
      <c r="F72" s="140"/>
      <c r="G72" s="140"/>
      <c r="H72" s="140"/>
      <c r="I72" s="140"/>
      <c r="J72" s="141">
        <f>J599</f>
        <v>0</v>
      </c>
      <c r="K72" s="10"/>
      <c r="L72" s="13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38"/>
      <c r="C73" s="10"/>
      <c r="D73" s="139" t="s">
        <v>610</v>
      </c>
      <c r="E73" s="140"/>
      <c r="F73" s="140"/>
      <c r="G73" s="140"/>
      <c r="H73" s="140"/>
      <c r="I73" s="140"/>
      <c r="J73" s="141">
        <f>J617</f>
        <v>0</v>
      </c>
      <c r="K73" s="10"/>
      <c r="L73" s="13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58"/>
      <c r="C79" s="59"/>
      <c r="D79" s="59"/>
      <c r="E79" s="59"/>
      <c r="F79" s="59"/>
      <c r="G79" s="59"/>
      <c r="H79" s="59"/>
      <c r="I79" s="59"/>
      <c r="J79" s="59"/>
      <c r="K79" s="5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133</v>
      </c>
      <c r="D80" s="39"/>
      <c r="E80" s="39"/>
      <c r="F80" s="39"/>
      <c r="G80" s="39"/>
      <c r="H80" s="39"/>
      <c r="I80" s="39"/>
      <c r="J80" s="39"/>
      <c r="K80" s="39"/>
      <c r="L80" s="11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39"/>
      <c r="D81" s="39"/>
      <c r="E81" s="39"/>
      <c r="F81" s="39"/>
      <c r="G81" s="39"/>
      <c r="H81" s="39"/>
      <c r="I81" s="39"/>
      <c r="J81" s="39"/>
      <c r="K81" s="39"/>
      <c r="L81" s="11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17</v>
      </c>
      <c r="D82" s="39"/>
      <c r="E82" s="39"/>
      <c r="F82" s="39"/>
      <c r="G82" s="39"/>
      <c r="H82" s="39"/>
      <c r="I82" s="39"/>
      <c r="J82" s="39"/>
      <c r="K82" s="39"/>
      <c r="L82" s="11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39"/>
      <c r="D83" s="39"/>
      <c r="E83" s="116" t="str">
        <f>E7</f>
        <v>Regenerace bytového domu na ulici Kepkova 1465/3</v>
      </c>
      <c r="F83" s="33"/>
      <c r="G83" s="33"/>
      <c r="H83" s="33"/>
      <c r="I83" s="39"/>
      <c r="J83" s="39"/>
      <c r="K83" s="39"/>
      <c r="L83" s="11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114</v>
      </c>
      <c r="D84" s="39"/>
      <c r="E84" s="39"/>
      <c r="F84" s="39"/>
      <c r="G84" s="39"/>
      <c r="H84" s="39"/>
      <c r="I84" s="39"/>
      <c r="J84" s="39"/>
      <c r="K84" s="39"/>
      <c r="L84" s="11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39"/>
      <c r="D85" s="39"/>
      <c r="E85" s="63" t="str">
        <f>E9</f>
        <v>06 - Zateplení obálky budovy</v>
      </c>
      <c r="F85" s="39"/>
      <c r="G85" s="39"/>
      <c r="H85" s="39"/>
      <c r="I85" s="39"/>
      <c r="J85" s="39"/>
      <c r="K85" s="39"/>
      <c r="L85" s="11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39"/>
      <c r="D86" s="39"/>
      <c r="E86" s="39"/>
      <c r="F86" s="39"/>
      <c r="G86" s="39"/>
      <c r="H86" s="39"/>
      <c r="I86" s="39"/>
      <c r="J86" s="39"/>
      <c r="K86" s="39"/>
      <c r="L86" s="11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39"/>
      <c r="E87" s="39"/>
      <c r="F87" s="28" t="str">
        <f>F12</f>
        <v>Kepkova 1465/3</v>
      </c>
      <c r="G87" s="39"/>
      <c r="H87" s="39"/>
      <c r="I87" s="33" t="s">
        <v>23</v>
      </c>
      <c r="J87" s="65" t="str">
        <f>IF(J12="","",J12)</f>
        <v>25. 3. 2024</v>
      </c>
      <c r="K87" s="39"/>
      <c r="L87" s="117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39"/>
      <c r="D88" s="39"/>
      <c r="E88" s="39"/>
      <c r="F88" s="39"/>
      <c r="G88" s="39"/>
      <c r="H88" s="39"/>
      <c r="I88" s="39"/>
      <c r="J88" s="39"/>
      <c r="K88" s="39"/>
      <c r="L88" s="117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39"/>
      <c r="E89" s="39"/>
      <c r="F89" s="28" t="str">
        <f>E15</f>
        <v>Statutární město Ostrava, městský obvod Slezská Os</v>
      </c>
      <c r="G89" s="39"/>
      <c r="H89" s="39"/>
      <c r="I89" s="33" t="s">
        <v>33</v>
      </c>
      <c r="J89" s="37" t="str">
        <f>E21</f>
        <v>Made 4 BIM s.r.o.</v>
      </c>
      <c r="K89" s="39"/>
      <c r="L89" s="117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31</v>
      </c>
      <c r="D90" s="39"/>
      <c r="E90" s="39"/>
      <c r="F90" s="28" t="str">
        <f>IF(E18="","",E18)</f>
        <v>Vyplň údaj</v>
      </c>
      <c r="G90" s="39"/>
      <c r="H90" s="39"/>
      <c r="I90" s="33" t="s">
        <v>38</v>
      </c>
      <c r="J90" s="37" t="str">
        <f>E24</f>
        <v>Pavel Klus</v>
      </c>
      <c r="K90" s="39"/>
      <c r="L90" s="117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39"/>
      <c r="D91" s="39"/>
      <c r="E91" s="39"/>
      <c r="F91" s="39"/>
      <c r="G91" s="39"/>
      <c r="H91" s="39"/>
      <c r="I91" s="39"/>
      <c r="J91" s="39"/>
      <c r="K91" s="39"/>
      <c r="L91" s="117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42"/>
      <c r="B92" s="143"/>
      <c r="C92" s="144" t="s">
        <v>134</v>
      </c>
      <c r="D92" s="145" t="s">
        <v>61</v>
      </c>
      <c r="E92" s="145" t="s">
        <v>57</v>
      </c>
      <c r="F92" s="145" t="s">
        <v>58</v>
      </c>
      <c r="G92" s="145" t="s">
        <v>135</v>
      </c>
      <c r="H92" s="145" t="s">
        <v>136</v>
      </c>
      <c r="I92" s="145" t="s">
        <v>137</v>
      </c>
      <c r="J92" s="145" t="s">
        <v>118</v>
      </c>
      <c r="K92" s="146" t="s">
        <v>138</v>
      </c>
      <c r="L92" s="147"/>
      <c r="M92" s="81" t="s">
        <v>3</v>
      </c>
      <c r="N92" s="82" t="s">
        <v>46</v>
      </c>
      <c r="O92" s="82" t="s">
        <v>139</v>
      </c>
      <c r="P92" s="82" t="s">
        <v>140</v>
      </c>
      <c r="Q92" s="82" t="s">
        <v>141</v>
      </c>
      <c r="R92" s="82" t="s">
        <v>142</v>
      </c>
      <c r="S92" s="82" t="s">
        <v>143</v>
      </c>
      <c r="T92" s="83" t="s">
        <v>144</v>
      </c>
      <c r="U92" s="142"/>
      <c r="V92" s="142"/>
      <c r="W92" s="142"/>
      <c r="X92" s="142"/>
      <c r="Y92" s="142"/>
      <c r="Z92" s="142"/>
      <c r="AA92" s="142"/>
      <c r="AB92" s="142"/>
      <c r="AC92" s="142"/>
      <c r="AD92" s="142"/>
      <c r="AE92" s="142"/>
    </row>
    <row r="93" s="2" customFormat="1" ht="22.8" customHeight="1">
      <c r="A93" s="39"/>
      <c r="B93" s="40"/>
      <c r="C93" s="88" t="s">
        <v>145</v>
      </c>
      <c r="D93" s="39"/>
      <c r="E93" s="39"/>
      <c r="F93" s="39"/>
      <c r="G93" s="39"/>
      <c r="H93" s="39"/>
      <c r="I93" s="39"/>
      <c r="J93" s="148">
        <f>BK93</f>
        <v>0</v>
      </c>
      <c r="K93" s="39"/>
      <c r="L93" s="40"/>
      <c r="M93" s="84"/>
      <c r="N93" s="69"/>
      <c r="O93" s="85"/>
      <c r="P93" s="149">
        <f>P94+P438</f>
        <v>0</v>
      </c>
      <c r="Q93" s="85"/>
      <c r="R93" s="149">
        <f>R94+R438</f>
        <v>25.902689600000002</v>
      </c>
      <c r="S93" s="85"/>
      <c r="T93" s="150">
        <f>T94+T438</f>
        <v>0.0044828000000000003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20" t="s">
        <v>75</v>
      </c>
      <c r="AU93" s="20" t="s">
        <v>119</v>
      </c>
      <c r="BK93" s="151">
        <f>BK94+BK438</f>
        <v>0</v>
      </c>
    </row>
    <row r="94" s="12" customFormat="1" ht="25.92" customHeight="1">
      <c r="A94" s="12"/>
      <c r="B94" s="152"/>
      <c r="C94" s="12"/>
      <c r="D94" s="153" t="s">
        <v>75</v>
      </c>
      <c r="E94" s="154" t="s">
        <v>146</v>
      </c>
      <c r="F94" s="154" t="s">
        <v>147</v>
      </c>
      <c r="G94" s="12"/>
      <c r="H94" s="12"/>
      <c r="I94" s="155"/>
      <c r="J94" s="156">
        <f>BK94</f>
        <v>0</v>
      </c>
      <c r="K94" s="12"/>
      <c r="L94" s="152"/>
      <c r="M94" s="157"/>
      <c r="N94" s="158"/>
      <c r="O94" s="158"/>
      <c r="P94" s="159">
        <f>P95+P368+P374</f>
        <v>0</v>
      </c>
      <c r="Q94" s="158"/>
      <c r="R94" s="159">
        <f>R95+R368+R374</f>
        <v>22.138628300000001</v>
      </c>
      <c r="S94" s="158"/>
      <c r="T94" s="160">
        <f>T95+T368+T374</f>
        <v>0.00048280000000000003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53" t="s">
        <v>84</v>
      </c>
      <c r="AT94" s="161" t="s">
        <v>75</v>
      </c>
      <c r="AU94" s="161" t="s">
        <v>76</v>
      </c>
      <c r="AY94" s="153" t="s">
        <v>148</v>
      </c>
      <c r="BK94" s="162">
        <f>BK95+BK368+BK374</f>
        <v>0</v>
      </c>
    </row>
    <row r="95" s="12" customFormat="1" ht="22.8" customHeight="1">
      <c r="A95" s="12"/>
      <c r="B95" s="152"/>
      <c r="C95" s="12"/>
      <c r="D95" s="153" t="s">
        <v>75</v>
      </c>
      <c r="E95" s="163" t="s">
        <v>199</v>
      </c>
      <c r="F95" s="163" t="s">
        <v>700</v>
      </c>
      <c r="G95" s="12"/>
      <c r="H95" s="12"/>
      <c r="I95" s="155"/>
      <c r="J95" s="164">
        <f>BK95</f>
        <v>0</v>
      </c>
      <c r="K95" s="12"/>
      <c r="L95" s="152"/>
      <c r="M95" s="157"/>
      <c r="N95" s="158"/>
      <c r="O95" s="158"/>
      <c r="P95" s="159">
        <f>SUM(P96:P367)</f>
        <v>0</v>
      </c>
      <c r="Q95" s="158"/>
      <c r="R95" s="159">
        <f>SUM(R96:R367)</f>
        <v>17.4890683</v>
      </c>
      <c r="S95" s="158"/>
      <c r="T95" s="160">
        <f>SUM(T96:T367)</f>
        <v>0.00048280000000000003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53" t="s">
        <v>84</v>
      </c>
      <c r="AT95" s="161" t="s">
        <v>75</v>
      </c>
      <c r="AU95" s="161" t="s">
        <v>84</v>
      </c>
      <c r="AY95" s="153" t="s">
        <v>148</v>
      </c>
      <c r="BK95" s="162">
        <f>SUM(BK96:BK367)</f>
        <v>0</v>
      </c>
    </row>
    <row r="96" s="2" customFormat="1" ht="16.5" customHeight="1">
      <c r="A96" s="39"/>
      <c r="B96" s="165"/>
      <c r="C96" s="166" t="s">
        <v>84</v>
      </c>
      <c r="D96" s="166" t="s">
        <v>150</v>
      </c>
      <c r="E96" s="167" t="s">
        <v>1751</v>
      </c>
      <c r="F96" s="168" t="s">
        <v>1752</v>
      </c>
      <c r="G96" s="169" t="s">
        <v>153</v>
      </c>
      <c r="H96" s="170">
        <v>25.5</v>
      </c>
      <c r="I96" s="171"/>
      <c r="J96" s="172">
        <f>ROUND(I96*H96,2)</f>
        <v>0</v>
      </c>
      <c r="K96" s="168" t="s">
        <v>154</v>
      </c>
      <c r="L96" s="40"/>
      <c r="M96" s="173" t="s">
        <v>3</v>
      </c>
      <c r="N96" s="174" t="s">
        <v>48</v>
      </c>
      <c r="O96" s="73"/>
      <c r="P96" s="175">
        <f>O96*H96</f>
        <v>0</v>
      </c>
      <c r="Q96" s="175">
        <v>0.029600000000000001</v>
      </c>
      <c r="R96" s="175">
        <f>Q96*H96</f>
        <v>0.75480000000000003</v>
      </c>
      <c r="S96" s="175">
        <v>0</v>
      </c>
      <c r="T96" s="17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177" t="s">
        <v>155</v>
      </c>
      <c r="AT96" s="177" t="s">
        <v>150</v>
      </c>
      <c r="AU96" s="177" t="s">
        <v>156</v>
      </c>
      <c r="AY96" s="20" t="s">
        <v>148</v>
      </c>
      <c r="BE96" s="178">
        <f>IF(N96="základní",J96,0)</f>
        <v>0</v>
      </c>
      <c r="BF96" s="178">
        <f>IF(N96="snížená",J96,0)</f>
        <v>0</v>
      </c>
      <c r="BG96" s="178">
        <f>IF(N96="zákl. přenesená",J96,0)</f>
        <v>0</v>
      </c>
      <c r="BH96" s="178">
        <f>IF(N96="sníž. přenesená",J96,0)</f>
        <v>0</v>
      </c>
      <c r="BI96" s="178">
        <f>IF(N96="nulová",J96,0)</f>
        <v>0</v>
      </c>
      <c r="BJ96" s="20" t="s">
        <v>156</v>
      </c>
      <c r="BK96" s="178">
        <f>ROUND(I96*H96,2)</f>
        <v>0</v>
      </c>
      <c r="BL96" s="20" t="s">
        <v>155</v>
      </c>
      <c r="BM96" s="177" t="s">
        <v>1753</v>
      </c>
    </row>
    <row r="97" s="2" customFormat="1">
      <c r="A97" s="39"/>
      <c r="B97" s="40"/>
      <c r="C97" s="39"/>
      <c r="D97" s="179" t="s">
        <v>158</v>
      </c>
      <c r="E97" s="39"/>
      <c r="F97" s="180" t="s">
        <v>1754</v>
      </c>
      <c r="G97" s="39"/>
      <c r="H97" s="39"/>
      <c r="I97" s="181"/>
      <c r="J97" s="39"/>
      <c r="K97" s="39"/>
      <c r="L97" s="40"/>
      <c r="M97" s="182"/>
      <c r="N97" s="183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158</v>
      </c>
      <c r="AU97" s="20" t="s">
        <v>156</v>
      </c>
    </row>
    <row r="98" s="2" customFormat="1">
      <c r="A98" s="39"/>
      <c r="B98" s="40"/>
      <c r="C98" s="39"/>
      <c r="D98" s="184" t="s">
        <v>160</v>
      </c>
      <c r="E98" s="39"/>
      <c r="F98" s="185" t="s">
        <v>1755</v>
      </c>
      <c r="G98" s="39"/>
      <c r="H98" s="39"/>
      <c r="I98" s="181"/>
      <c r="J98" s="39"/>
      <c r="K98" s="39"/>
      <c r="L98" s="40"/>
      <c r="M98" s="182"/>
      <c r="N98" s="183"/>
      <c r="O98" s="73"/>
      <c r="P98" s="73"/>
      <c r="Q98" s="73"/>
      <c r="R98" s="73"/>
      <c r="S98" s="73"/>
      <c r="T98" s="74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20" t="s">
        <v>160</v>
      </c>
      <c r="AU98" s="20" t="s">
        <v>156</v>
      </c>
    </row>
    <row r="99" s="13" customFormat="1">
      <c r="A99" s="13"/>
      <c r="B99" s="186"/>
      <c r="C99" s="13"/>
      <c r="D99" s="179" t="s">
        <v>162</v>
      </c>
      <c r="E99" s="187" t="s">
        <v>3</v>
      </c>
      <c r="F99" s="188" t="s">
        <v>1296</v>
      </c>
      <c r="G99" s="13"/>
      <c r="H99" s="187" t="s">
        <v>3</v>
      </c>
      <c r="I99" s="189"/>
      <c r="J99" s="13"/>
      <c r="K99" s="13"/>
      <c r="L99" s="186"/>
      <c r="M99" s="190"/>
      <c r="N99" s="191"/>
      <c r="O99" s="191"/>
      <c r="P99" s="191"/>
      <c r="Q99" s="191"/>
      <c r="R99" s="191"/>
      <c r="S99" s="191"/>
      <c r="T99" s="19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187" t="s">
        <v>162</v>
      </c>
      <c r="AU99" s="187" t="s">
        <v>156</v>
      </c>
      <c r="AV99" s="13" t="s">
        <v>84</v>
      </c>
      <c r="AW99" s="13" t="s">
        <v>37</v>
      </c>
      <c r="AX99" s="13" t="s">
        <v>76</v>
      </c>
      <c r="AY99" s="187" t="s">
        <v>148</v>
      </c>
    </row>
    <row r="100" s="14" customFormat="1">
      <c r="A100" s="14"/>
      <c r="B100" s="193"/>
      <c r="C100" s="14"/>
      <c r="D100" s="179" t="s">
        <v>162</v>
      </c>
      <c r="E100" s="194" t="s">
        <v>3</v>
      </c>
      <c r="F100" s="195" t="s">
        <v>1756</v>
      </c>
      <c r="G100" s="14"/>
      <c r="H100" s="196">
        <v>16.399999999999999</v>
      </c>
      <c r="I100" s="197"/>
      <c r="J100" s="14"/>
      <c r="K100" s="14"/>
      <c r="L100" s="193"/>
      <c r="M100" s="198"/>
      <c r="N100" s="199"/>
      <c r="O100" s="199"/>
      <c r="P100" s="199"/>
      <c r="Q100" s="199"/>
      <c r="R100" s="199"/>
      <c r="S100" s="199"/>
      <c r="T100" s="200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194" t="s">
        <v>162</v>
      </c>
      <c r="AU100" s="194" t="s">
        <v>156</v>
      </c>
      <c r="AV100" s="14" t="s">
        <v>156</v>
      </c>
      <c r="AW100" s="14" t="s">
        <v>37</v>
      </c>
      <c r="AX100" s="14" t="s">
        <v>76</v>
      </c>
      <c r="AY100" s="194" t="s">
        <v>148</v>
      </c>
    </row>
    <row r="101" s="13" customFormat="1">
      <c r="A101" s="13"/>
      <c r="B101" s="186"/>
      <c r="C101" s="13"/>
      <c r="D101" s="179" t="s">
        <v>162</v>
      </c>
      <c r="E101" s="187" t="s">
        <v>3</v>
      </c>
      <c r="F101" s="188" t="s">
        <v>1298</v>
      </c>
      <c r="G101" s="13"/>
      <c r="H101" s="187" t="s">
        <v>3</v>
      </c>
      <c r="I101" s="189"/>
      <c r="J101" s="13"/>
      <c r="K101" s="13"/>
      <c r="L101" s="186"/>
      <c r="M101" s="190"/>
      <c r="N101" s="191"/>
      <c r="O101" s="191"/>
      <c r="P101" s="191"/>
      <c r="Q101" s="191"/>
      <c r="R101" s="191"/>
      <c r="S101" s="191"/>
      <c r="T101" s="19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87" t="s">
        <v>162</v>
      </c>
      <c r="AU101" s="187" t="s">
        <v>156</v>
      </c>
      <c r="AV101" s="13" t="s">
        <v>84</v>
      </c>
      <c r="AW101" s="13" t="s">
        <v>37</v>
      </c>
      <c r="AX101" s="13" t="s">
        <v>76</v>
      </c>
      <c r="AY101" s="187" t="s">
        <v>148</v>
      </c>
    </row>
    <row r="102" s="14" customFormat="1">
      <c r="A102" s="14"/>
      <c r="B102" s="193"/>
      <c r="C102" s="14"/>
      <c r="D102" s="179" t="s">
        <v>162</v>
      </c>
      <c r="E102" s="194" t="s">
        <v>3</v>
      </c>
      <c r="F102" s="195" t="s">
        <v>1757</v>
      </c>
      <c r="G102" s="14"/>
      <c r="H102" s="196">
        <v>2.3999999999999999</v>
      </c>
      <c r="I102" s="197"/>
      <c r="J102" s="14"/>
      <c r="K102" s="14"/>
      <c r="L102" s="193"/>
      <c r="M102" s="198"/>
      <c r="N102" s="199"/>
      <c r="O102" s="199"/>
      <c r="P102" s="199"/>
      <c r="Q102" s="199"/>
      <c r="R102" s="199"/>
      <c r="S102" s="199"/>
      <c r="T102" s="20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194" t="s">
        <v>162</v>
      </c>
      <c r="AU102" s="194" t="s">
        <v>156</v>
      </c>
      <c r="AV102" s="14" t="s">
        <v>156</v>
      </c>
      <c r="AW102" s="14" t="s">
        <v>37</v>
      </c>
      <c r="AX102" s="14" t="s">
        <v>76</v>
      </c>
      <c r="AY102" s="194" t="s">
        <v>148</v>
      </c>
    </row>
    <row r="103" s="13" customFormat="1">
      <c r="A103" s="13"/>
      <c r="B103" s="186"/>
      <c r="C103" s="13"/>
      <c r="D103" s="179" t="s">
        <v>162</v>
      </c>
      <c r="E103" s="187" t="s">
        <v>3</v>
      </c>
      <c r="F103" s="188" t="s">
        <v>1300</v>
      </c>
      <c r="G103" s="13"/>
      <c r="H103" s="187" t="s">
        <v>3</v>
      </c>
      <c r="I103" s="189"/>
      <c r="J103" s="13"/>
      <c r="K103" s="13"/>
      <c r="L103" s="186"/>
      <c r="M103" s="190"/>
      <c r="N103" s="191"/>
      <c r="O103" s="191"/>
      <c r="P103" s="191"/>
      <c r="Q103" s="191"/>
      <c r="R103" s="191"/>
      <c r="S103" s="191"/>
      <c r="T103" s="19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87" t="s">
        <v>162</v>
      </c>
      <c r="AU103" s="187" t="s">
        <v>156</v>
      </c>
      <c r="AV103" s="13" t="s">
        <v>84</v>
      </c>
      <c r="AW103" s="13" t="s">
        <v>37</v>
      </c>
      <c r="AX103" s="13" t="s">
        <v>76</v>
      </c>
      <c r="AY103" s="187" t="s">
        <v>148</v>
      </c>
    </row>
    <row r="104" s="14" customFormat="1">
      <c r="A104" s="14"/>
      <c r="B104" s="193"/>
      <c r="C104" s="14"/>
      <c r="D104" s="179" t="s">
        <v>162</v>
      </c>
      <c r="E104" s="194" t="s">
        <v>3</v>
      </c>
      <c r="F104" s="195" t="s">
        <v>1758</v>
      </c>
      <c r="G104" s="14"/>
      <c r="H104" s="196">
        <v>0.64000000000000001</v>
      </c>
      <c r="I104" s="197"/>
      <c r="J104" s="14"/>
      <c r="K104" s="14"/>
      <c r="L104" s="193"/>
      <c r="M104" s="198"/>
      <c r="N104" s="199"/>
      <c r="O104" s="199"/>
      <c r="P104" s="199"/>
      <c r="Q104" s="199"/>
      <c r="R104" s="199"/>
      <c r="S104" s="199"/>
      <c r="T104" s="20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194" t="s">
        <v>162</v>
      </c>
      <c r="AU104" s="194" t="s">
        <v>156</v>
      </c>
      <c r="AV104" s="14" t="s">
        <v>156</v>
      </c>
      <c r="AW104" s="14" t="s">
        <v>37</v>
      </c>
      <c r="AX104" s="14" t="s">
        <v>76</v>
      </c>
      <c r="AY104" s="194" t="s">
        <v>148</v>
      </c>
    </row>
    <row r="105" s="13" customFormat="1">
      <c r="A105" s="13"/>
      <c r="B105" s="186"/>
      <c r="C105" s="13"/>
      <c r="D105" s="179" t="s">
        <v>162</v>
      </c>
      <c r="E105" s="187" t="s">
        <v>3</v>
      </c>
      <c r="F105" s="188" t="s">
        <v>1759</v>
      </c>
      <c r="G105" s="13"/>
      <c r="H105" s="187" t="s">
        <v>3</v>
      </c>
      <c r="I105" s="189"/>
      <c r="J105" s="13"/>
      <c r="K105" s="13"/>
      <c r="L105" s="186"/>
      <c r="M105" s="190"/>
      <c r="N105" s="191"/>
      <c r="O105" s="191"/>
      <c r="P105" s="191"/>
      <c r="Q105" s="191"/>
      <c r="R105" s="191"/>
      <c r="S105" s="191"/>
      <c r="T105" s="19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87" t="s">
        <v>162</v>
      </c>
      <c r="AU105" s="187" t="s">
        <v>156</v>
      </c>
      <c r="AV105" s="13" t="s">
        <v>84</v>
      </c>
      <c r="AW105" s="13" t="s">
        <v>37</v>
      </c>
      <c r="AX105" s="13" t="s">
        <v>76</v>
      </c>
      <c r="AY105" s="187" t="s">
        <v>148</v>
      </c>
    </row>
    <row r="106" s="14" customFormat="1">
      <c r="A106" s="14"/>
      <c r="B106" s="193"/>
      <c r="C106" s="14"/>
      <c r="D106" s="179" t="s">
        <v>162</v>
      </c>
      <c r="E106" s="194" t="s">
        <v>3</v>
      </c>
      <c r="F106" s="195" t="s">
        <v>1760</v>
      </c>
      <c r="G106" s="14"/>
      <c r="H106" s="196">
        <v>1.3600000000000001</v>
      </c>
      <c r="I106" s="197"/>
      <c r="J106" s="14"/>
      <c r="K106" s="14"/>
      <c r="L106" s="193"/>
      <c r="M106" s="198"/>
      <c r="N106" s="199"/>
      <c r="O106" s="199"/>
      <c r="P106" s="199"/>
      <c r="Q106" s="199"/>
      <c r="R106" s="199"/>
      <c r="S106" s="199"/>
      <c r="T106" s="200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194" t="s">
        <v>162</v>
      </c>
      <c r="AU106" s="194" t="s">
        <v>156</v>
      </c>
      <c r="AV106" s="14" t="s">
        <v>156</v>
      </c>
      <c r="AW106" s="14" t="s">
        <v>37</v>
      </c>
      <c r="AX106" s="14" t="s">
        <v>76</v>
      </c>
      <c r="AY106" s="194" t="s">
        <v>148</v>
      </c>
    </row>
    <row r="107" s="13" customFormat="1">
      <c r="A107" s="13"/>
      <c r="B107" s="186"/>
      <c r="C107" s="13"/>
      <c r="D107" s="179" t="s">
        <v>162</v>
      </c>
      <c r="E107" s="187" t="s">
        <v>3</v>
      </c>
      <c r="F107" s="188" t="s">
        <v>1761</v>
      </c>
      <c r="G107" s="13"/>
      <c r="H107" s="187" t="s">
        <v>3</v>
      </c>
      <c r="I107" s="189"/>
      <c r="J107" s="13"/>
      <c r="K107" s="13"/>
      <c r="L107" s="186"/>
      <c r="M107" s="190"/>
      <c r="N107" s="191"/>
      <c r="O107" s="191"/>
      <c r="P107" s="191"/>
      <c r="Q107" s="191"/>
      <c r="R107" s="191"/>
      <c r="S107" s="191"/>
      <c r="T107" s="19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87" t="s">
        <v>162</v>
      </c>
      <c r="AU107" s="187" t="s">
        <v>156</v>
      </c>
      <c r="AV107" s="13" t="s">
        <v>84</v>
      </c>
      <c r="AW107" s="13" t="s">
        <v>37</v>
      </c>
      <c r="AX107" s="13" t="s">
        <v>76</v>
      </c>
      <c r="AY107" s="187" t="s">
        <v>148</v>
      </c>
    </row>
    <row r="108" s="14" customFormat="1">
      <c r="A108" s="14"/>
      <c r="B108" s="193"/>
      <c r="C108" s="14"/>
      <c r="D108" s="179" t="s">
        <v>162</v>
      </c>
      <c r="E108" s="194" t="s">
        <v>3</v>
      </c>
      <c r="F108" s="195" t="s">
        <v>1762</v>
      </c>
      <c r="G108" s="14"/>
      <c r="H108" s="196">
        <v>3.6000000000000001</v>
      </c>
      <c r="I108" s="197"/>
      <c r="J108" s="14"/>
      <c r="K108" s="14"/>
      <c r="L108" s="193"/>
      <c r="M108" s="198"/>
      <c r="N108" s="199"/>
      <c r="O108" s="199"/>
      <c r="P108" s="199"/>
      <c r="Q108" s="199"/>
      <c r="R108" s="199"/>
      <c r="S108" s="199"/>
      <c r="T108" s="20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194" t="s">
        <v>162</v>
      </c>
      <c r="AU108" s="194" t="s">
        <v>156</v>
      </c>
      <c r="AV108" s="14" t="s">
        <v>156</v>
      </c>
      <c r="AW108" s="14" t="s">
        <v>37</v>
      </c>
      <c r="AX108" s="14" t="s">
        <v>76</v>
      </c>
      <c r="AY108" s="194" t="s">
        <v>148</v>
      </c>
    </row>
    <row r="109" s="13" customFormat="1">
      <c r="A109" s="13"/>
      <c r="B109" s="186"/>
      <c r="C109" s="13"/>
      <c r="D109" s="179" t="s">
        <v>162</v>
      </c>
      <c r="E109" s="187" t="s">
        <v>3</v>
      </c>
      <c r="F109" s="188" t="s">
        <v>1763</v>
      </c>
      <c r="G109" s="13"/>
      <c r="H109" s="187" t="s">
        <v>3</v>
      </c>
      <c r="I109" s="189"/>
      <c r="J109" s="13"/>
      <c r="K109" s="13"/>
      <c r="L109" s="186"/>
      <c r="M109" s="190"/>
      <c r="N109" s="191"/>
      <c r="O109" s="191"/>
      <c r="P109" s="191"/>
      <c r="Q109" s="191"/>
      <c r="R109" s="191"/>
      <c r="S109" s="191"/>
      <c r="T109" s="19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87" t="s">
        <v>162</v>
      </c>
      <c r="AU109" s="187" t="s">
        <v>156</v>
      </c>
      <c r="AV109" s="13" t="s">
        <v>84</v>
      </c>
      <c r="AW109" s="13" t="s">
        <v>37</v>
      </c>
      <c r="AX109" s="13" t="s">
        <v>76</v>
      </c>
      <c r="AY109" s="187" t="s">
        <v>148</v>
      </c>
    </row>
    <row r="110" s="14" customFormat="1">
      <c r="A110" s="14"/>
      <c r="B110" s="193"/>
      <c r="C110" s="14"/>
      <c r="D110" s="179" t="s">
        <v>162</v>
      </c>
      <c r="E110" s="194" t="s">
        <v>3</v>
      </c>
      <c r="F110" s="195" t="s">
        <v>1764</v>
      </c>
      <c r="G110" s="14"/>
      <c r="H110" s="196">
        <v>1.1000000000000001</v>
      </c>
      <c r="I110" s="197"/>
      <c r="J110" s="14"/>
      <c r="K110" s="14"/>
      <c r="L110" s="193"/>
      <c r="M110" s="198"/>
      <c r="N110" s="199"/>
      <c r="O110" s="199"/>
      <c r="P110" s="199"/>
      <c r="Q110" s="199"/>
      <c r="R110" s="199"/>
      <c r="S110" s="199"/>
      <c r="T110" s="20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194" t="s">
        <v>162</v>
      </c>
      <c r="AU110" s="194" t="s">
        <v>156</v>
      </c>
      <c r="AV110" s="14" t="s">
        <v>156</v>
      </c>
      <c r="AW110" s="14" t="s">
        <v>37</v>
      </c>
      <c r="AX110" s="14" t="s">
        <v>76</v>
      </c>
      <c r="AY110" s="194" t="s">
        <v>148</v>
      </c>
    </row>
    <row r="111" s="15" customFormat="1">
      <c r="A111" s="15"/>
      <c r="B111" s="201"/>
      <c r="C111" s="15"/>
      <c r="D111" s="179" t="s">
        <v>162</v>
      </c>
      <c r="E111" s="202" t="s">
        <v>3</v>
      </c>
      <c r="F111" s="203" t="s">
        <v>182</v>
      </c>
      <c r="G111" s="15"/>
      <c r="H111" s="204">
        <v>25.5</v>
      </c>
      <c r="I111" s="205"/>
      <c r="J111" s="15"/>
      <c r="K111" s="15"/>
      <c r="L111" s="201"/>
      <c r="M111" s="206"/>
      <c r="N111" s="207"/>
      <c r="O111" s="207"/>
      <c r="P111" s="207"/>
      <c r="Q111" s="207"/>
      <c r="R111" s="207"/>
      <c r="S111" s="207"/>
      <c r="T111" s="208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02" t="s">
        <v>162</v>
      </c>
      <c r="AU111" s="202" t="s">
        <v>156</v>
      </c>
      <c r="AV111" s="15" t="s">
        <v>155</v>
      </c>
      <c r="AW111" s="15" t="s">
        <v>37</v>
      </c>
      <c r="AX111" s="15" t="s">
        <v>84</v>
      </c>
      <c r="AY111" s="202" t="s">
        <v>148</v>
      </c>
    </row>
    <row r="112" s="2" customFormat="1" ht="21.75" customHeight="1">
      <c r="A112" s="39"/>
      <c r="B112" s="165"/>
      <c r="C112" s="166" t="s">
        <v>156</v>
      </c>
      <c r="D112" s="166" t="s">
        <v>150</v>
      </c>
      <c r="E112" s="167" t="s">
        <v>1765</v>
      </c>
      <c r="F112" s="168" t="s">
        <v>1766</v>
      </c>
      <c r="G112" s="169" t="s">
        <v>153</v>
      </c>
      <c r="H112" s="170">
        <v>35.100000000000001</v>
      </c>
      <c r="I112" s="171"/>
      <c r="J112" s="172">
        <f>ROUND(I112*H112,2)</f>
        <v>0</v>
      </c>
      <c r="K112" s="168" t="s">
        <v>154</v>
      </c>
      <c r="L112" s="40"/>
      <c r="M112" s="173" t="s">
        <v>3</v>
      </c>
      <c r="N112" s="174" t="s">
        <v>48</v>
      </c>
      <c r="O112" s="73"/>
      <c r="P112" s="175">
        <f>O112*H112</f>
        <v>0</v>
      </c>
      <c r="Q112" s="175">
        <v>0.00025999999999999998</v>
      </c>
      <c r="R112" s="175">
        <f>Q112*H112</f>
        <v>0.0091260000000000004</v>
      </c>
      <c r="S112" s="175">
        <v>0</v>
      </c>
      <c r="T112" s="176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177" t="s">
        <v>155</v>
      </c>
      <c r="AT112" s="177" t="s">
        <v>150</v>
      </c>
      <c r="AU112" s="177" t="s">
        <v>156</v>
      </c>
      <c r="AY112" s="20" t="s">
        <v>148</v>
      </c>
      <c r="BE112" s="178">
        <f>IF(N112="základní",J112,0)</f>
        <v>0</v>
      </c>
      <c r="BF112" s="178">
        <f>IF(N112="snížená",J112,0)</f>
        <v>0</v>
      </c>
      <c r="BG112" s="178">
        <f>IF(N112="zákl. přenesená",J112,0)</f>
        <v>0</v>
      </c>
      <c r="BH112" s="178">
        <f>IF(N112="sníž. přenesená",J112,0)</f>
        <v>0</v>
      </c>
      <c r="BI112" s="178">
        <f>IF(N112="nulová",J112,0)</f>
        <v>0</v>
      </c>
      <c r="BJ112" s="20" t="s">
        <v>156</v>
      </c>
      <c r="BK112" s="178">
        <f>ROUND(I112*H112,2)</f>
        <v>0</v>
      </c>
      <c r="BL112" s="20" t="s">
        <v>155</v>
      </c>
      <c r="BM112" s="177" t="s">
        <v>1767</v>
      </c>
    </row>
    <row r="113" s="2" customFormat="1">
      <c r="A113" s="39"/>
      <c r="B113" s="40"/>
      <c r="C113" s="39"/>
      <c r="D113" s="179" t="s">
        <v>158</v>
      </c>
      <c r="E113" s="39"/>
      <c r="F113" s="180" t="s">
        <v>1768</v>
      </c>
      <c r="G113" s="39"/>
      <c r="H113" s="39"/>
      <c r="I113" s="181"/>
      <c r="J113" s="39"/>
      <c r="K113" s="39"/>
      <c r="L113" s="40"/>
      <c r="M113" s="182"/>
      <c r="N113" s="183"/>
      <c r="O113" s="73"/>
      <c r="P113" s="73"/>
      <c r="Q113" s="73"/>
      <c r="R113" s="73"/>
      <c r="S113" s="73"/>
      <c r="T113" s="74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20" t="s">
        <v>158</v>
      </c>
      <c r="AU113" s="20" t="s">
        <v>156</v>
      </c>
    </row>
    <row r="114" s="2" customFormat="1">
      <c r="A114" s="39"/>
      <c r="B114" s="40"/>
      <c r="C114" s="39"/>
      <c r="D114" s="184" t="s">
        <v>160</v>
      </c>
      <c r="E114" s="39"/>
      <c r="F114" s="185" t="s">
        <v>1769</v>
      </c>
      <c r="G114" s="39"/>
      <c r="H114" s="39"/>
      <c r="I114" s="181"/>
      <c r="J114" s="39"/>
      <c r="K114" s="39"/>
      <c r="L114" s="40"/>
      <c r="M114" s="182"/>
      <c r="N114" s="183"/>
      <c r="O114" s="73"/>
      <c r="P114" s="73"/>
      <c r="Q114" s="73"/>
      <c r="R114" s="73"/>
      <c r="S114" s="73"/>
      <c r="T114" s="74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20" t="s">
        <v>160</v>
      </c>
      <c r="AU114" s="20" t="s">
        <v>156</v>
      </c>
    </row>
    <row r="115" s="13" customFormat="1">
      <c r="A115" s="13"/>
      <c r="B115" s="186"/>
      <c r="C115" s="13"/>
      <c r="D115" s="179" t="s">
        <v>162</v>
      </c>
      <c r="E115" s="187" t="s">
        <v>3</v>
      </c>
      <c r="F115" s="188" t="s">
        <v>1770</v>
      </c>
      <c r="G115" s="13"/>
      <c r="H115" s="187" t="s">
        <v>3</v>
      </c>
      <c r="I115" s="189"/>
      <c r="J115" s="13"/>
      <c r="K115" s="13"/>
      <c r="L115" s="186"/>
      <c r="M115" s="190"/>
      <c r="N115" s="191"/>
      <c r="O115" s="191"/>
      <c r="P115" s="191"/>
      <c r="Q115" s="191"/>
      <c r="R115" s="191"/>
      <c r="S115" s="191"/>
      <c r="T115" s="19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87" t="s">
        <v>162</v>
      </c>
      <c r="AU115" s="187" t="s">
        <v>156</v>
      </c>
      <c r="AV115" s="13" t="s">
        <v>84</v>
      </c>
      <c r="AW115" s="13" t="s">
        <v>37</v>
      </c>
      <c r="AX115" s="13" t="s">
        <v>76</v>
      </c>
      <c r="AY115" s="187" t="s">
        <v>148</v>
      </c>
    </row>
    <row r="116" s="14" customFormat="1">
      <c r="A116" s="14"/>
      <c r="B116" s="193"/>
      <c r="C116" s="14"/>
      <c r="D116" s="179" t="s">
        <v>162</v>
      </c>
      <c r="E116" s="194" t="s">
        <v>3</v>
      </c>
      <c r="F116" s="195" t="s">
        <v>1771</v>
      </c>
      <c r="G116" s="14"/>
      <c r="H116" s="196">
        <v>34</v>
      </c>
      <c r="I116" s="197"/>
      <c r="J116" s="14"/>
      <c r="K116" s="14"/>
      <c r="L116" s="193"/>
      <c r="M116" s="198"/>
      <c r="N116" s="199"/>
      <c r="O116" s="199"/>
      <c r="P116" s="199"/>
      <c r="Q116" s="199"/>
      <c r="R116" s="199"/>
      <c r="S116" s="199"/>
      <c r="T116" s="200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194" t="s">
        <v>162</v>
      </c>
      <c r="AU116" s="194" t="s">
        <v>156</v>
      </c>
      <c r="AV116" s="14" t="s">
        <v>156</v>
      </c>
      <c r="AW116" s="14" t="s">
        <v>37</v>
      </c>
      <c r="AX116" s="14" t="s">
        <v>76</v>
      </c>
      <c r="AY116" s="194" t="s">
        <v>148</v>
      </c>
    </row>
    <row r="117" s="13" customFormat="1">
      <c r="A117" s="13"/>
      <c r="B117" s="186"/>
      <c r="C117" s="13"/>
      <c r="D117" s="179" t="s">
        <v>162</v>
      </c>
      <c r="E117" s="187" t="s">
        <v>3</v>
      </c>
      <c r="F117" s="188" t="s">
        <v>1772</v>
      </c>
      <c r="G117" s="13"/>
      <c r="H117" s="187" t="s">
        <v>3</v>
      </c>
      <c r="I117" s="189"/>
      <c r="J117" s="13"/>
      <c r="K117" s="13"/>
      <c r="L117" s="186"/>
      <c r="M117" s="190"/>
      <c r="N117" s="191"/>
      <c r="O117" s="191"/>
      <c r="P117" s="191"/>
      <c r="Q117" s="191"/>
      <c r="R117" s="191"/>
      <c r="S117" s="191"/>
      <c r="T117" s="19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87" t="s">
        <v>162</v>
      </c>
      <c r="AU117" s="187" t="s">
        <v>156</v>
      </c>
      <c r="AV117" s="13" t="s">
        <v>84</v>
      </c>
      <c r="AW117" s="13" t="s">
        <v>37</v>
      </c>
      <c r="AX117" s="13" t="s">
        <v>76</v>
      </c>
      <c r="AY117" s="187" t="s">
        <v>148</v>
      </c>
    </row>
    <row r="118" s="14" customFormat="1">
      <c r="A118" s="14"/>
      <c r="B118" s="193"/>
      <c r="C118" s="14"/>
      <c r="D118" s="179" t="s">
        <v>162</v>
      </c>
      <c r="E118" s="194" t="s">
        <v>3</v>
      </c>
      <c r="F118" s="195" t="s">
        <v>1773</v>
      </c>
      <c r="G118" s="14"/>
      <c r="H118" s="196">
        <v>1.1000000000000001</v>
      </c>
      <c r="I118" s="197"/>
      <c r="J118" s="14"/>
      <c r="K118" s="14"/>
      <c r="L118" s="193"/>
      <c r="M118" s="198"/>
      <c r="N118" s="199"/>
      <c r="O118" s="199"/>
      <c r="P118" s="199"/>
      <c r="Q118" s="199"/>
      <c r="R118" s="199"/>
      <c r="S118" s="199"/>
      <c r="T118" s="20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194" t="s">
        <v>162</v>
      </c>
      <c r="AU118" s="194" t="s">
        <v>156</v>
      </c>
      <c r="AV118" s="14" t="s">
        <v>156</v>
      </c>
      <c r="AW118" s="14" t="s">
        <v>37</v>
      </c>
      <c r="AX118" s="14" t="s">
        <v>76</v>
      </c>
      <c r="AY118" s="194" t="s">
        <v>148</v>
      </c>
    </row>
    <row r="119" s="15" customFormat="1">
      <c r="A119" s="15"/>
      <c r="B119" s="201"/>
      <c r="C119" s="15"/>
      <c r="D119" s="179" t="s">
        <v>162</v>
      </c>
      <c r="E119" s="202" t="s">
        <v>3</v>
      </c>
      <c r="F119" s="203" t="s">
        <v>182</v>
      </c>
      <c r="G119" s="15"/>
      <c r="H119" s="204">
        <v>35.100000000000001</v>
      </c>
      <c r="I119" s="205"/>
      <c r="J119" s="15"/>
      <c r="K119" s="15"/>
      <c r="L119" s="201"/>
      <c r="M119" s="206"/>
      <c r="N119" s="207"/>
      <c r="O119" s="207"/>
      <c r="P119" s="207"/>
      <c r="Q119" s="207"/>
      <c r="R119" s="207"/>
      <c r="S119" s="207"/>
      <c r="T119" s="208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02" t="s">
        <v>162</v>
      </c>
      <c r="AU119" s="202" t="s">
        <v>156</v>
      </c>
      <c r="AV119" s="15" t="s">
        <v>155</v>
      </c>
      <c r="AW119" s="15" t="s">
        <v>37</v>
      </c>
      <c r="AX119" s="15" t="s">
        <v>84</v>
      </c>
      <c r="AY119" s="202" t="s">
        <v>148</v>
      </c>
    </row>
    <row r="120" s="2" customFormat="1" ht="24.15" customHeight="1">
      <c r="A120" s="39"/>
      <c r="B120" s="165"/>
      <c r="C120" s="166" t="s">
        <v>172</v>
      </c>
      <c r="D120" s="166" t="s">
        <v>150</v>
      </c>
      <c r="E120" s="167" t="s">
        <v>1774</v>
      </c>
      <c r="F120" s="168" t="s">
        <v>1775</v>
      </c>
      <c r="G120" s="169" t="s">
        <v>153</v>
      </c>
      <c r="H120" s="170">
        <v>35.100000000000001</v>
      </c>
      <c r="I120" s="171"/>
      <c r="J120" s="172">
        <f>ROUND(I120*H120,2)</f>
        <v>0</v>
      </c>
      <c r="K120" s="168" t="s">
        <v>154</v>
      </c>
      <c r="L120" s="40"/>
      <c r="M120" s="173" t="s">
        <v>3</v>
      </c>
      <c r="N120" s="174" t="s">
        <v>48</v>
      </c>
      <c r="O120" s="73"/>
      <c r="P120" s="175">
        <f>O120*H120</f>
        <v>0</v>
      </c>
      <c r="Q120" s="175">
        <v>0.0043800000000000002</v>
      </c>
      <c r="R120" s="175">
        <f>Q120*H120</f>
        <v>0.15373800000000001</v>
      </c>
      <c r="S120" s="175">
        <v>0</v>
      </c>
      <c r="T120" s="17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177" t="s">
        <v>155</v>
      </c>
      <c r="AT120" s="177" t="s">
        <v>150</v>
      </c>
      <c r="AU120" s="177" t="s">
        <v>156</v>
      </c>
      <c r="AY120" s="20" t="s">
        <v>148</v>
      </c>
      <c r="BE120" s="178">
        <f>IF(N120="základní",J120,0)</f>
        <v>0</v>
      </c>
      <c r="BF120" s="178">
        <f>IF(N120="snížená",J120,0)</f>
        <v>0</v>
      </c>
      <c r="BG120" s="178">
        <f>IF(N120="zákl. přenesená",J120,0)</f>
        <v>0</v>
      </c>
      <c r="BH120" s="178">
        <f>IF(N120="sníž. přenesená",J120,0)</f>
        <v>0</v>
      </c>
      <c r="BI120" s="178">
        <f>IF(N120="nulová",J120,0)</f>
        <v>0</v>
      </c>
      <c r="BJ120" s="20" t="s">
        <v>156</v>
      </c>
      <c r="BK120" s="178">
        <f>ROUND(I120*H120,2)</f>
        <v>0</v>
      </c>
      <c r="BL120" s="20" t="s">
        <v>155</v>
      </c>
      <c r="BM120" s="177" t="s">
        <v>1776</v>
      </c>
    </row>
    <row r="121" s="2" customFormat="1">
      <c r="A121" s="39"/>
      <c r="B121" s="40"/>
      <c r="C121" s="39"/>
      <c r="D121" s="179" t="s">
        <v>158</v>
      </c>
      <c r="E121" s="39"/>
      <c r="F121" s="180" t="s">
        <v>1777</v>
      </c>
      <c r="G121" s="39"/>
      <c r="H121" s="39"/>
      <c r="I121" s="181"/>
      <c r="J121" s="39"/>
      <c r="K121" s="39"/>
      <c r="L121" s="40"/>
      <c r="M121" s="182"/>
      <c r="N121" s="183"/>
      <c r="O121" s="73"/>
      <c r="P121" s="73"/>
      <c r="Q121" s="73"/>
      <c r="R121" s="73"/>
      <c r="S121" s="73"/>
      <c r="T121" s="74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20" t="s">
        <v>158</v>
      </c>
      <c r="AU121" s="20" t="s">
        <v>156</v>
      </c>
    </row>
    <row r="122" s="2" customFormat="1">
      <c r="A122" s="39"/>
      <c r="B122" s="40"/>
      <c r="C122" s="39"/>
      <c r="D122" s="184" t="s">
        <v>160</v>
      </c>
      <c r="E122" s="39"/>
      <c r="F122" s="185" t="s">
        <v>1778</v>
      </c>
      <c r="G122" s="39"/>
      <c r="H122" s="39"/>
      <c r="I122" s="181"/>
      <c r="J122" s="39"/>
      <c r="K122" s="39"/>
      <c r="L122" s="40"/>
      <c r="M122" s="182"/>
      <c r="N122" s="183"/>
      <c r="O122" s="73"/>
      <c r="P122" s="73"/>
      <c r="Q122" s="73"/>
      <c r="R122" s="73"/>
      <c r="S122" s="73"/>
      <c r="T122" s="74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20" t="s">
        <v>160</v>
      </c>
      <c r="AU122" s="20" t="s">
        <v>156</v>
      </c>
    </row>
    <row r="123" s="13" customFormat="1">
      <c r="A123" s="13"/>
      <c r="B123" s="186"/>
      <c r="C123" s="13"/>
      <c r="D123" s="179" t="s">
        <v>162</v>
      </c>
      <c r="E123" s="187" t="s">
        <v>3</v>
      </c>
      <c r="F123" s="188" t="s">
        <v>1770</v>
      </c>
      <c r="G123" s="13"/>
      <c r="H123" s="187" t="s">
        <v>3</v>
      </c>
      <c r="I123" s="189"/>
      <c r="J123" s="13"/>
      <c r="K123" s="13"/>
      <c r="L123" s="186"/>
      <c r="M123" s="190"/>
      <c r="N123" s="191"/>
      <c r="O123" s="191"/>
      <c r="P123" s="191"/>
      <c r="Q123" s="191"/>
      <c r="R123" s="191"/>
      <c r="S123" s="191"/>
      <c r="T123" s="19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87" t="s">
        <v>162</v>
      </c>
      <c r="AU123" s="187" t="s">
        <v>156</v>
      </c>
      <c r="AV123" s="13" t="s">
        <v>84</v>
      </c>
      <c r="AW123" s="13" t="s">
        <v>37</v>
      </c>
      <c r="AX123" s="13" t="s">
        <v>76</v>
      </c>
      <c r="AY123" s="187" t="s">
        <v>148</v>
      </c>
    </row>
    <row r="124" s="14" customFormat="1">
      <c r="A124" s="14"/>
      <c r="B124" s="193"/>
      <c r="C124" s="14"/>
      <c r="D124" s="179" t="s">
        <v>162</v>
      </c>
      <c r="E124" s="194" t="s">
        <v>3</v>
      </c>
      <c r="F124" s="195" t="s">
        <v>1771</v>
      </c>
      <c r="G124" s="14"/>
      <c r="H124" s="196">
        <v>34</v>
      </c>
      <c r="I124" s="197"/>
      <c r="J124" s="14"/>
      <c r="K124" s="14"/>
      <c r="L124" s="193"/>
      <c r="M124" s="198"/>
      <c r="N124" s="199"/>
      <c r="O124" s="199"/>
      <c r="P124" s="199"/>
      <c r="Q124" s="199"/>
      <c r="R124" s="199"/>
      <c r="S124" s="199"/>
      <c r="T124" s="20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194" t="s">
        <v>162</v>
      </c>
      <c r="AU124" s="194" t="s">
        <v>156</v>
      </c>
      <c r="AV124" s="14" t="s">
        <v>156</v>
      </c>
      <c r="AW124" s="14" t="s">
        <v>37</v>
      </c>
      <c r="AX124" s="14" t="s">
        <v>76</v>
      </c>
      <c r="AY124" s="194" t="s">
        <v>148</v>
      </c>
    </row>
    <row r="125" s="13" customFormat="1">
      <c r="A125" s="13"/>
      <c r="B125" s="186"/>
      <c r="C125" s="13"/>
      <c r="D125" s="179" t="s">
        <v>162</v>
      </c>
      <c r="E125" s="187" t="s">
        <v>3</v>
      </c>
      <c r="F125" s="188" t="s">
        <v>1772</v>
      </c>
      <c r="G125" s="13"/>
      <c r="H125" s="187" t="s">
        <v>3</v>
      </c>
      <c r="I125" s="189"/>
      <c r="J125" s="13"/>
      <c r="K125" s="13"/>
      <c r="L125" s="186"/>
      <c r="M125" s="190"/>
      <c r="N125" s="191"/>
      <c r="O125" s="191"/>
      <c r="P125" s="191"/>
      <c r="Q125" s="191"/>
      <c r="R125" s="191"/>
      <c r="S125" s="191"/>
      <c r="T125" s="19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87" t="s">
        <v>162</v>
      </c>
      <c r="AU125" s="187" t="s">
        <v>156</v>
      </c>
      <c r="AV125" s="13" t="s">
        <v>84</v>
      </c>
      <c r="AW125" s="13" t="s">
        <v>37</v>
      </c>
      <c r="AX125" s="13" t="s">
        <v>76</v>
      </c>
      <c r="AY125" s="187" t="s">
        <v>148</v>
      </c>
    </row>
    <row r="126" s="14" customFormat="1">
      <c r="A126" s="14"/>
      <c r="B126" s="193"/>
      <c r="C126" s="14"/>
      <c r="D126" s="179" t="s">
        <v>162</v>
      </c>
      <c r="E126" s="194" t="s">
        <v>3</v>
      </c>
      <c r="F126" s="195" t="s">
        <v>1773</v>
      </c>
      <c r="G126" s="14"/>
      <c r="H126" s="196">
        <v>1.1000000000000001</v>
      </c>
      <c r="I126" s="197"/>
      <c r="J126" s="14"/>
      <c r="K126" s="14"/>
      <c r="L126" s="193"/>
      <c r="M126" s="198"/>
      <c r="N126" s="199"/>
      <c r="O126" s="199"/>
      <c r="P126" s="199"/>
      <c r="Q126" s="199"/>
      <c r="R126" s="199"/>
      <c r="S126" s="199"/>
      <c r="T126" s="20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94" t="s">
        <v>162</v>
      </c>
      <c r="AU126" s="194" t="s">
        <v>156</v>
      </c>
      <c r="AV126" s="14" t="s">
        <v>156</v>
      </c>
      <c r="AW126" s="14" t="s">
        <v>37</v>
      </c>
      <c r="AX126" s="14" t="s">
        <v>76</v>
      </c>
      <c r="AY126" s="194" t="s">
        <v>148</v>
      </c>
    </row>
    <row r="127" s="15" customFormat="1">
      <c r="A127" s="15"/>
      <c r="B127" s="201"/>
      <c r="C127" s="15"/>
      <c r="D127" s="179" t="s">
        <v>162</v>
      </c>
      <c r="E127" s="202" t="s">
        <v>3</v>
      </c>
      <c r="F127" s="203" t="s">
        <v>182</v>
      </c>
      <c r="G127" s="15"/>
      <c r="H127" s="204">
        <v>35.100000000000001</v>
      </c>
      <c r="I127" s="205"/>
      <c r="J127" s="15"/>
      <c r="K127" s="15"/>
      <c r="L127" s="201"/>
      <c r="M127" s="206"/>
      <c r="N127" s="207"/>
      <c r="O127" s="207"/>
      <c r="P127" s="207"/>
      <c r="Q127" s="207"/>
      <c r="R127" s="207"/>
      <c r="S127" s="207"/>
      <c r="T127" s="208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02" t="s">
        <v>162</v>
      </c>
      <c r="AU127" s="202" t="s">
        <v>156</v>
      </c>
      <c r="AV127" s="15" t="s">
        <v>155</v>
      </c>
      <c r="AW127" s="15" t="s">
        <v>37</v>
      </c>
      <c r="AX127" s="15" t="s">
        <v>84</v>
      </c>
      <c r="AY127" s="202" t="s">
        <v>148</v>
      </c>
    </row>
    <row r="128" s="2" customFormat="1" ht="49.05" customHeight="1">
      <c r="A128" s="39"/>
      <c r="B128" s="165"/>
      <c r="C128" s="166" t="s">
        <v>155</v>
      </c>
      <c r="D128" s="166" t="s">
        <v>150</v>
      </c>
      <c r="E128" s="167" t="s">
        <v>1779</v>
      </c>
      <c r="F128" s="168" t="s">
        <v>1780</v>
      </c>
      <c r="G128" s="169" t="s">
        <v>153</v>
      </c>
      <c r="H128" s="170">
        <v>1.1000000000000001</v>
      </c>
      <c r="I128" s="171"/>
      <c r="J128" s="172">
        <f>ROUND(I128*H128,2)</f>
        <v>0</v>
      </c>
      <c r="K128" s="168" t="s">
        <v>154</v>
      </c>
      <c r="L128" s="40"/>
      <c r="M128" s="173" t="s">
        <v>3</v>
      </c>
      <c r="N128" s="174" t="s">
        <v>48</v>
      </c>
      <c r="O128" s="73"/>
      <c r="P128" s="175">
        <f>O128*H128</f>
        <v>0</v>
      </c>
      <c r="Q128" s="175">
        <v>0.011390000000000001</v>
      </c>
      <c r="R128" s="175">
        <f>Q128*H128</f>
        <v>0.012529000000000002</v>
      </c>
      <c r="S128" s="175">
        <v>0</v>
      </c>
      <c r="T128" s="17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177" t="s">
        <v>155</v>
      </c>
      <c r="AT128" s="177" t="s">
        <v>150</v>
      </c>
      <c r="AU128" s="177" t="s">
        <v>156</v>
      </c>
      <c r="AY128" s="20" t="s">
        <v>148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20" t="s">
        <v>156</v>
      </c>
      <c r="BK128" s="178">
        <f>ROUND(I128*H128,2)</f>
        <v>0</v>
      </c>
      <c r="BL128" s="20" t="s">
        <v>155</v>
      </c>
      <c r="BM128" s="177" t="s">
        <v>1781</v>
      </c>
    </row>
    <row r="129" s="2" customFormat="1">
      <c r="A129" s="39"/>
      <c r="B129" s="40"/>
      <c r="C129" s="39"/>
      <c r="D129" s="179" t="s">
        <v>158</v>
      </c>
      <c r="E129" s="39"/>
      <c r="F129" s="180" t="s">
        <v>1782</v>
      </c>
      <c r="G129" s="39"/>
      <c r="H129" s="39"/>
      <c r="I129" s="181"/>
      <c r="J129" s="39"/>
      <c r="K129" s="39"/>
      <c r="L129" s="40"/>
      <c r="M129" s="182"/>
      <c r="N129" s="183"/>
      <c r="O129" s="73"/>
      <c r="P129" s="73"/>
      <c r="Q129" s="73"/>
      <c r="R129" s="73"/>
      <c r="S129" s="73"/>
      <c r="T129" s="74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20" t="s">
        <v>158</v>
      </c>
      <c r="AU129" s="20" t="s">
        <v>156</v>
      </c>
    </row>
    <row r="130" s="2" customFormat="1">
      <c r="A130" s="39"/>
      <c r="B130" s="40"/>
      <c r="C130" s="39"/>
      <c r="D130" s="184" t="s">
        <v>160</v>
      </c>
      <c r="E130" s="39"/>
      <c r="F130" s="185" t="s">
        <v>1783</v>
      </c>
      <c r="G130" s="39"/>
      <c r="H130" s="39"/>
      <c r="I130" s="181"/>
      <c r="J130" s="39"/>
      <c r="K130" s="39"/>
      <c r="L130" s="40"/>
      <c r="M130" s="182"/>
      <c r="N130" s="183"/>
      <c r="O130" s="73"/>
      <c r="P130" s="73"/>
      <c r="Q130" s="73"/>
      <c r="R130" s="73"/>
      <c r="S130" s="73"/>
      <c r="T130" s="74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20" t="s">
        <v>160</v>
      </c>
      <c r="AU130" s="20" t="s">
        <v>156</v>
      </c>
    </row>
    <row r="131" s="13" customFormat="1">
      <c r="A131" s="13"/>
      <c r="B131" s="186"/>
      <c r="C131" s="13"/>
      <c r="D131" s="179" t="s">
        <v>162</v>
      </c>
      <c r="E131" s="187" t="s">
        <v>3</v>
      </c>
      <c r="F131" s="188" t="s">
        <v>1772</v>
      </c>
      <c r="G131" s="13"/>
      <c r="H131" s="187" t="s">
        <v>3</v>
      </c>
      <c r="I131" s="189"/>
      <c r="J131" s="13"/>
      <c r="K131" s="13"/>
      <c r="L131" s="186"/>
      <c r="M131" s="190"/>
      <c r="N131" s="191"/>
      <c r="O131" s="191"/>
      <c r="P131" s="191"/>
      <c r="Q131" s="191"/>
      <c r="R131" s="191"/>
      <c r="S131" s="191"/>
      <c r="T131" s="19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7" t="s">
        <v>162</v>
      </c>
      <c r="AU131" s="187" t="s">
        <v>156</v>
      </c>
      <c r="AV131" s="13" t="s">
        <v>84</v>
      </c>
      <c r="AW131" s="13" t="s">
        <v>37</v>
      </c>
      <c r="AX131" s="13" t="s">
        <v>76</v>
      </c>
      <c r="AY131" s="187" t="s">
        <v>148</v>
      </c>
    </row>
    <row r="132" s="14" customFormat="1">
      <c r="A132" s="14"/>
      <c r="B132" s="193"/>
      <c r="C132" s="14"/>
      <c r="D132" s="179" t="s">
        <v>162</v>
      </c>
      <c r="E132" s="194" t="s">
        <v>3</v>
      </c>
      <c r="F132" s="195" t="s">
        <v>1773</v>
      </c>
      <c r="G132" s="14"/>
      <c r="H132" s="196">
        <v>1.1000000000000001</v>
      </c>
      <c r="I132" s="197"/>
      <c r="J132" s="14"/>
      <c r="K132" s="14"/>
      <c r="L132" s="193"/>
      <c r="M132" s="198"/>
      <c r="N132" s="199"/>
      <c r="O132" s="199"/>
      <c r="P132" s="199"/>
      <c r="Q132" s="199"/>
      <c r="R132" s="199"/>
      <c r="S132" s="199"/>
      <c r="T132" s="20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4" t="s">
        <v>162</v>
      </c>
      <c r="AU132" s="194" t="s">
        <v>156</v>
      </c>
      <c r="AV132" s="14" t="s">
        <v>156</v>
      </c>
      <c r="AW132" s="14" t="s">
        <v>37</v>
      </c>
      <c r="AX132" s="14" t="s">
        <v>84</v>
      </c>
      <c r="AY132" s="194" t="s">
        <v>148</v>
      </c>
    </row>
    <row r="133" s="2" customFormat="1" ht="24.15" customHeight="1">
      <c r="A133" s="39"/>
      <c r="B133" s="165"/>
      <c r="C133" s="212" t="s">
        <v>190</v>
      </c>
      <c r="D133" s="212" t="s">
        <v>658</v>
      </c>
      <c r="E133" s="213" t="s">
        <v>1784</v>
      </c>
      <c r="F133" s="214" t="s">
        <v>1785</v>
      </c>
      <c r="G133" s="215" t="s">
        <v>153</v>
      </c>
      <c r="H133" s="216">
        <v>1.21</v>
      </c>
      <c r="I133" s="217"/>
      <c r="J133" s="218">
        <f>ROUND(I133*H133,2)</f>
        <v>0</v>
      </c>
      <c r="K133" s="214" t="s">
        <v>154</v>
      </c>
      <c r="L133" s="219"/>
      <c r="M133" s="220" t="s">
        <v>3</v>
      </c>
      <c r="N133" s="221" t="s">
        <v>48</v>
      </c>
      <c r="O133" s="73"/>
      <c r="P133" s="175">
        <f>O133*H133</f>
        <v>0</v>
      </c>
      <c r="Q133" s="175">
        <v>0.0071999999999999998</v>
      </c>
      <c r="R133" s="175">
        <f>Q133*H133</f>
        <v>0.0087119999999999993</v>
      </c>
      <c r="S133" s="175">
        <v>0</v>
      </c>
      <c r="T133" s="17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177" t="s">
        <v>214</v>
      </c>
      <c r="AT133" s="177" t="s">
        <v>658</v>
      </c>
      <c r="AU133" s="177" t="s">
        <v>156</v>
      </c>
      <c r="AY133" s="20" t="s">
        <v>148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20" t="s">
        <v>156</v>
      </c>
      <c r="BK133" s="178">
        <f>ROUND(I133*H133,2)</f>
        <v>0</v>
      </c>
      <c r="BL133" s="20" t="s">
        <v>155</v>
      </c>
      <c r="BM133" s="177" t="s">
        <v>1786</v>
      </c>
    </row>
    <row r="134" s="2" customFormat="1">
      <c r="A134" s="39"/>
      <c r="B134" s="40"/>
      <c r="C134" s="39"/>
      <c r="D134" s="179" t="s">
        <v>158</v>
      </c>
      <c r="E134" s="39"/>
      <c r="F134" s="180" t="s">
        <v>1785</v>
      </c>
      <c r="G134" s="39"/>
      <c r="H134" s="39"/>
      <c r="I134" s="181"/>
      <c r="J134" s="39"/>
      <c r="K134" s="39"/>
      <c r="L134" s="40"/>
      <c r="M134" s="182"/>
      <c r="N134" s="183"/>
      <c r="O134" s="73"/>
      <c r="P134" s="73"/>
      <c r="Q134" s="73"/>
      <c r="R134" s="73"/>
      <c r="S134" s="73"/>
      <c r="T134" s="74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20" t="s">
        <v>158</v>
      </c>
      <c r="AU134" s="20" t="s">
        <v>156</v>
      </c>
    </row>
    <row r="135" s="14" customFormat="1">
      <c r="A135" s="14"/>
      <c r="B135" s="193"/>
      <c r="C135" s="14"/>
      <c r="D135" s="179" t="s">
        <v>162</v>
      </c>
      <c r="E135" s="14"/>
      <c r="F135" s="195" t="s">
        <v>1787</v>
      </c>
      <c r="G135" s="14"/>
      <c r="H135" s="196">
        <v>1.21</v>
      </c>
      <c r="I135" s="197"/>
      <c r="J135" s="14"/>
      <c r="K135" s="14"/>
      <c r="L135" s="193"/>
      <c r="M135" s="198"/>
      <c r="N135" s="199"/>
      <c r="O135" s="199"/>
      <c r="P135" s="199"/>
      <c r="Q135" s="199"/>
      <c r="R135" s="199"/>
      <c r="S135" s="199"/>
      <c r="T135" s="20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4" t="s">
        <v>162</v>
      </c>
      <c r="AU135" s="194" t="s">
        <v>156</v>
      </c>
      <c r="AV135" s="14" t="s">
        <v>156</v>
      </c>
      <c r="AW135" s="14" t="s">
        <v>4</v>
      </c>
      <c r="AX135" s="14" t="s">
        <v>84</v>
      </c>
      <c r="AY135" s="194" t="s">
        <v>148</v>
      </c>
    </row>
    <row r="136" s="2" customFormat="1" ht="24.15" customHeight="1">
      <c r="A136" s="39"/>
      <c r="B136" s="165"/>
      <c r="C136" s="166" t="s">
        <v>199</v>
      </c>
      <c r="D136" s="166" t="s">
        <v>150</v>
      </c>
      <c r="E136" s="167" t="s">
        <v>1788</v>
      </c>
      <c r="F136" s="168" t="s">
        <v>1789</v>
      </c>
      <c r="G136" s="169" t="s">
        <v>153</v>
      </c>
      <c r="H136" s="170">
        <v>35.100000000000001</v>
      </c>
      <c r="I136" s="171"/>
      <c r="J136" s="172">
        <f>ROUND(I136*H136,2)</f>
        <v>0</v>
      </c>
      <c r="K136" s="168" t="s">
        <v>154</v>
      </c>
      <c r="L136" s="40"/>
      <c r="M136" s="173" t="s">
        <v>3</v>
      </c>
      <c r="N136" s="174" t="s">
        <v>48</v>
      </c>
      <c r="O136" s="73"/>
      <c r="P136" s="175">
        <f>O136*H136</f>
        <v>0</v>
      </c>
      <c r="Q136" s="175">
        <v>0.0033600000000000001</v>
      </c>
      <c r="R136" s="175">
        <f>Q136*H136</f>
        <v>0.11793600000000001</v>
      </c>
      <c r="S136" s="175">
        <v>0</v>
      </c>
      <c r="T136" s="17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177" t="s">
        <v>155</v>
      </c>
      <c r="AT136" s="177" t="s">
        <v>150</v>
      </c>
      <c r="AU136" s="177" t="s">
        <v>156</v>
      </c>
      <c r="AY136" s="20" t="s">
        <v>148</v>
      </c>
      <c r="BE136" s="178">
        <f>IF(N136="základní",J136,0)</f>
        <v>0</v>
      </c>
      <c r="BF136" s="178">
        <f>IF(N136="snížená",J136,0)</f>
        <v>0</v>
      </c>
      <c r="BG136" s="178">
        <f>IF(N136="zákl. přenesená",J136,0)</f>
        <v>0</v>
      </c>
      <c r="BH136" s="178">
        <f>IF(N136="sníž. přenesená",J136,0)</f>
        <v>0</v>
      </c>
      <c r="BI136" s="178">
        <f>IF(N136="nulová",J136,0)</f>
        <v>0</v>
      </c>
      <c r="BJ136" s="20" t="s">
        <v>156</v>
      </c>
      <c r="BK136" s="178">
        <f>ROUND(I136*H136,2)</f>
        <v>0</v>
      </c>
      <c r="BL136" s="20" t="s">
        <v>155</v>
      </c>
      <c r="BM136" s="177" t="s">
        <v>1790</v>
      </c>
    </row>
    <row r="137" s="2" customFormat="1">
      <c r="A137" s="39"/>
      <c r="B137" s="40"/>
      <c r="C137" s="39"/>
      <c r="D137" s="179" t="s">
        <v>158</v>
      </c>
      <c r="E137" s="39"/>
      <c r="F137" s="180" t="s">
        <v>1791</v>
      </c>
      <c r="G137" s="39"/>
      <c r="H137" s="39"/>
      <c r="I137" s="181"/>
      <c r="J137" s="39"/>
      <c r="K137" s="39"/>
      <c r="L137" s="40"/>
      <c r="M137" s="182"/>
      <c r="N137" s="183"/>
      <c r="O137" s="73"/>
      <c r="P137" s="73"/>
      <c r="Q137" s="73"/>
      <c r="R137" s="73"/>
      <c r="S137" s="73"/>
      <c r="T137" s="74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20" t="s">
        <v>158</v>
      </c>
      <c r="AU137" s="20" t="s">
        <v>156</v>
      </c>
    </row>
    <row r="138" s="2" customFormat="1">
      <c r="A138" s="39"/>
      <c r="B138" s="40"/>
      <c r="C138" s="39"/>
      <c r="D138" s="184" t="s">
        <v>160</v>
      </c>
      <c r="E138" s="39"/>
      <c r="F138" s="185" t="s">
        <v>1792</v>
      </c>
      <c r="G138" s="39"/>
      <c r="H138" s="39"/>
      <c r="I138" s="181"/>
      <c r="J138" s="39"/>
      <c r="K138" s="39"/>
      <c r="L138" s="40"/>
      <c r="M138" s="182"/>
      <c r="N138" s="183"/>
      <c r="O138" s="73"/>
      <c r="P138" s="73"/>
      <c r="Q138" s="73"/>
      <c r="R138" s="73"/>
      <c r="S138" s="73"/>
      <c r="T138" s="74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20" t="s">
        <v>160</v>
      </c>
      <c r="AU138" s="20" t="s">
        <v>156</v>
      </c>
    </row>
    <row r="139" s="13" customFormat="1">
      <c r="A139" s="13"/>
      <c r="B139" s="186"/>
      <c r="C139" s="13"/>
      <c r="D139" s="179" t="s">
        <v>162</v>
      </c>
      <c r="E139" s="187" t="s">
        <v>3</v>
      </c>
      <c r="F139" s="188" t="s">
        <v>1770</v>
      </c>
      <c r="G139" s="13"/>
      <c r="H139" s="187" t="s">
        <v>3</v>
      </c>
      <c r="I139" s="189"/>
      <c r="J139" s="13"/>
      <c r="K139" s="13"/>
      <c r="L139" s="186"/>
      <c r="M139" s="190"/>
      <c r="N139" s="191"/>
      <c r="O139" s="191"/>
      <c r="P139" s="191"/>
      <c r="Q139" s="191"/>
      <c r="R139" s="191"/>
      <c r="S139" s="191"/>
      <c r="T139" s="19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7" t="s">
        <v>162</v>
      </c>
      <c r="AU139" s="187" t="s">
        <v>156</v>
      </c>
      <c r="AV139" s="13" t="s">
        <v>84</v>
      </c>
      <c r="AW139" s="13" t="s">
        <v>37</v>
      </c>
      <c r="AX139" s="13" t="s">
        <v>76</v>
      </c>
      <c r="AY139" s="187" t="s">
        <v>148</v>
      </c>
    </row>
    <row r="140" s="14" customFormat="1">
      <c r="A140" s="14"/>
      <c r="B140" s="193"/>
      <c r="C140" s="14"/>
      <c r="D140" s="179" t="s">
        <v>162</v>
      </c>
      <c r="E140" s="194" t="s">
        <v>3</v>
      </c>
      <c r="F140" s="195" t="s">
        <v>1771</v>
      </c>
      <c r="G140" s="14"/>
      <c r="H140" s="196">
        <v>34</v>
      </c>
      <c r="I140" s="197"/>
      <c r="J140" s="14"/>
      <c r="K140" s="14"/>
      <c r="L140" s="193"/>
      <c r="M140" s="198"/>
      <c r="N140" s="199"/>
      <c r="O140" s="199"/>
      <c r="P140" s="199"/>
      <c r="Q140" s="199"/>
      <c r="R140" s="199"/>
      <c r="S140" s="199"/>
      <c r="T140" s="20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4" t="s">
        <v>162</v>
      </c>
      <c r="AU140" s="194" t="s">
        <v>156</v>
      </c>
      <c r="AV140" s="14" t="s">
        <v>156</v>
      </c>
      <c r="AW140" s="14" t="s">
        <v>37</v>
      </c>
      <c r="AX140" s="14" t="s">
        <v>76</v>
      </c>
      <c r="AY140" s="194" t="s">
        <v>148</v>
      </c>
    </row>
    <row r="141" s="13" customFormat="1">
      <c r="A141" s="13"/>
      <c r="B141" s="186"/>
      <c r="C141" s="13"/>
      <c r="D141" s="179" t="s">
        <v>162</v>
      </c>
      <c r="E141" s="187" t="s">
        <v>3</v>
      </c>
      <c r="F141" s="188" t="s">
        <v>1772</v>
      </c>
      <c r="G141" s="13"/>
      <c r="H141" s="187" t="s">
        <v>3</v>
      </c>
      <c r="I141" s="189"/>
      <c r="J141" s="13"/>
      <c r="K141" s="13"/>
      <c r="L141" s="186"/>
      <c r="M141" s="190"/>
      <c r="N141" s="191"/>
      <c r="O141" s="191"/>
      <c r="P141" s="191"/>
      <c r="Q141" s="191"/>
      <c r="R141" s="191"/>
      <c r="S141" s="191"/>
      <c r="T141" s="19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7" t="s">
        <v>162</v>
      </c>
      <c r="AU141" s="187" t="s">
        <v>156</v>
      </c>
      <c r="AV141" s="13" t="s">
        <v>84</v>
      </c>
      <c r="AW141" s="13" t="s">
        <v>37</v>
      </c>
      <c r="AX141" s="13" t="s">
        <v>76</v>
      </c>
      <c r="AY141" s="187" t="s">
        <v>148</v>
      </c>
    </row>
    <row r="142" s="14" customFormat="1">
      <c r="A142" s="14"/>
      <c r="B142" s="193"/>
      <c r="C142" s="14"/>
      <c r="D142" s="179" t="s">
        <v>162</v>
      </c>
      <c r="E142" s="194" t="s">
        <v>3</v>
      </c>
      <c r="F142" s="195" t="s">
        <v>1773</v>
      </c>
      <c r="G142" s="14"/>
      <c r="H142" s="196">
        <v>1.1000000000000001</v>
      </c>
      <c r="I142" s="197"/>
      <c r="J142" s="14"/>
      <c r="K142" s="14"/>
      <c r="L142" s="193"/>
      <c r="M142" s="198"/>
      <c r="N142" s="199"/>
      <c r="O142" s="199"/>
      <c r="P142" s="199"/>
      <c r="Q142" s="199"/>
      <c r="R142" s="199"/>
      <c r="S142" s="199"/>
      <c r="T142" s="20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4" t="s">
        <v>162</v>
      </c>
      <c r="AU142" s="194" t="s">
        <v>156</v>
      </c>
      <c r="AV142" s="14" t="s">
        <v>156</v>
      </c>
      <c r="AW142" s="14" t="s">
        <v>37</v>
      </c>
      <c r="AX142" s="14" t="s">
        <v>76</v>
      </c>
      <c r="AY142" s="194" t="s">
        <v>148</v>
      </c>
    </row>
    <row r="143" s="15" customFormat="1">
      <c r="A143" s="15"/>
      <c r="B143" s="201"/>
      <c r="C143" s="15"/>
      <c r="D143" s="179" t="s">
        <v>162</v>
      </c>
      <c r="E143" s="202" t="s">
        <v>3</v>
      </c>
      <c r="F143" s="203" t="s">
        <v>182</v>
      </c>
      <c r="G143" s="15"/>
      <c r="H143" s="204">
        <v>35.100000000000001</v>
      </c>
      <c r="I143" s="205"/>
      <c r="J143" s="15"/>
      <c r="K143" s="15"/>
      <c r="L143" s="201"/>
      <c r="M143" s="206"/>
      <c r="N143" s="207"/>
      <c r="O143" s="207"/>
      <c r="P143" s="207"/>
      <c r="Q143" s="207"/>
      <c r="R143" s="207"/>
      <c r="S143" s="207"/>
      <c r="T143" s="208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02" t="s">
        <v>162</v>
      </c>
      <c r="AU143" s="202" t="s">
        <v>156</v>
      </c>
      <c r="AV143" s="15" t="s">
        <v>155</v>
      </c>
      <c r="AW143" s="15" t="s">
        <v>37</v>
      </c>
      <c r="AX143" s="15" t="s">
        <v>84</v>
      </c>
      <c r="AY143" s="202" t="s">
        <v>148</v>
      </c>
    </row>
    <row r="144" s="2" customFormat="1" ht="16.5" customHeight="1">
      <c r="A144" s="39"/>
      <c r="B144" s="165"/>
      <c r="C144" s="166" t="s">
        <v>207</v>
      </c>
      <c r="D144" s="166" t="s">
        <v>150</v>
      </c>
      <c r="E144" s="167" t="s">
        <v>737</v>
      </c>
      <c r="F144" s="168" t="s">
        <v>738</v>
      </c>
      <c r="G144" s="169" t="s">
        <v>153</v>
      </c>
      <c r="H144" s="170">
        <v>628.21500000000003</v>
      </c>
      <c r="I144" s="171"/>
      <c r="J144" s="172">
        <f>ROUND(I144*H144,2)</f>
        <v>0</v>
      </c>
      <c r="K144" s="168" t="s">
        <v>154</v>
      </c>
      <c r="L144" s="40"/>
      <c r="M144" s="173" t="s">
        <v>3</v>
      </c>
      <c r="N144" s="174" t="s">
        <v>48</v>
      </c>
      <c r="O144" s="73"/>
      <c r="P144" s="175">
        <f>O144*H144</f>
        <v>0</v>
      </c>
      <c r="Q144" s="175">
        <v>0.00025999999999999998</v>
      </c>
      <c r="R144" s="175">
        <f>Q144*H144</f>
        <v>0.16333590000000001</v>
      </c>
      <c r="S144" s="175">
        <v>0</v>
      </c>
      <c r="T144" s="17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177" t="s">
        <v>155</v>
      </c>
      <c r="AT144" s="177" t="s">
        <v>150</v>
      </c>
      <c r="AU144" s="177" t="s">
        <v>156</v>
      </c>
      <c r="AY144" s="20" t="s">
        <v>148</v>
      </c>
      <c r="BE144" s="178">
        <f>IF(N144="základní",J144,0)</f>
        <v>0</v>
      </c>
      <c r="BF144" s="178">
        <f>IF(N144="snížená",J144,0)</f>
        <v>0</v>
      </c>
      <c r="BG144" s="178">
        <f>IF(N144="zákl. přenesená",J144,0)</f>
        <v>0</v>
      </c>
      <c r="BH144" s="178">
        <f>IF(N144="sníž. přenesená",J144,0)</f>
        <v>0</v>
      </c>
      <c r="BI144" s="178">
        <f>IF(N144="nulová",J144,0)</f>
        <v>0</v>
      </c>
      <c r="BJ144" s="20" t="s">
        <v>156</v>
      </c>
      <c r="BK144" s="178">
        <f>ROUND(I144*H144,2)</f>
        <v>0</v>
      </c>
      <c r="BL144" s="20" t="s">
        <v>155</v>
      </c>
      <c r="BM144" s="177" t="s">
        <v>1793</v>
      </c>
    </row>
    <row r="145" s="2" customFormat="1">
      <c r="A145" s="39"/>
      <c r="B145" s="40"/>
      <c r="C145" s="39"/>
      <c r="D145" s="179" t="s">
        <v>158</v>
      </c>
      <c r="E145" s="39"/>
      <c r="F145" s="180" t="s">
        <v>740</v>
      </c>
      <c r="G145" s="39"/>
      <c r="H145" s="39"/>
      <c r="I145" s="181"/>
      <c r="J145" s="39"/>
      <c r="K145" s="39"/>
      <c r="L145" s="40"/>
      <c r="M145" s="182"/>
      <c r="N145" s="183"/>
      <c r="O145" s="73"/>
      <c r="P145" s="73"/>
      <c r="Q145" s="73"/>
      <c r="R145" s="73"/>
      <c r="S145" s="73"/>
      <c r="T145" s="74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20" t="s">
        <v>158</v>
      </c>
      <c r="AU145" s="20" t="s">
        <v>156</v>
      </c>
    </row>
    <row r="146" s="2" customFormat="1">
      <c r="A146" s="39"/>
      <c r="B146" s="40"/>
      <c r="C146" s="39"/>
      <c r="D146" s="184" t="s">
        <v>160</v>
      </c>
      <c r="E146" s="39"/>
      <c r="F146" s="185" t="s">
        <v>741</v>
      </c>
      <c r="G146" s="39"/>
      <c r="H146" s="39"/>
      <c r="I146" s="181"/>
      <c r="J146" s="39"/>
      <c r="K146" s="39"/>
      <c r="L146" s="40"/>
      <c r="M146" s="182"/>
      <c r="N146" s="183"/>
      <c r="O146" s="73"/>
      <c r="P146" s="73"/>
      <c r="Q146" s="73"/>
      <c r="R146" s="73"/>
      <c r="S146" s="73"/>
      <c r="T146" s="74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20" t="s">
        <v>160</v>
      </c>
      <c r="AU146" s="20" t="s">
        <v>156</v>
      </c>
    </row>
    <row r="147" s="13" customFormat="1">
      <c r="A147" s="13"/>
      <c r="B147" s="186"/>
      <c r="C147" s="13"/>
      <c r="D147" s="179" t="s">
        <v>162</v>
      </c>
      <c r="E147" s="187" t="s">
        <v>3</v>
      </c>
      <c r="F147" s="188" t="s">
        <v>1794</v>
      </c>
      <c r="G147" s="13"/>
      <c r="H147" s="187" t="s">
        <v>3</v>
      </c>
      <c r="I147" s="189"/>
      <c r="J147" s="13"/>
      <c r="K147" s="13"/>
      <c r="L147" s="186"/>
      <c r="M147" s="190"/>
      <c r="N147" s="191"/>
      <c r="O147" s="191"/>
      <c r="P147" s="191"/>
      <c r="Q147" s="191"/>
      <c r="R147" s="191"/>
      <c r="S147" s="191"/>
      <c r="T147" s="19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7" t="s">
        <v>162</v>
      </c>
      <c r="AU147" s="187" t="s">
        <v>156</v>
      </c>
      <c r="AV147" s="13" t="s">
        <v>84</v>
      </c>
      <c r="AW147" s="13" t="s">
        <v>37</v>
      </c>
      <c r="AX147" s="13" t="s">
        <v>76</v>
      </c>
      <c r="AY147" s="187" t="s">
        <v>148</v>
      </c>
    </row>
    <row r="148" s="14" customFormat="1">
      <c r="A148" s="14"/>
      <c r="B148" s="193"/>
      <c r="C148" s="14"/>
      <c r="D148" s="179" t="s">
        <v>162</v>
      </c>
      <c r="E148" s="194" t="s">
        <v>3</v>
      </c>
      <c r="F148" s="195" t="s">
        <v>1795</v>
      </c>
      <c r="G148" s="14"/>
      <c r="H148" s="196">
        <v>121</v>
      </c>
      <c r="I148" s="197"/>
      <c r="J148" s="14"/>
      <c r="K148" s="14"/>
      <c r="L148" s="193"/>
      <c r="M148" s="198"/>
      <c r="N148" s="199"/>
      <c r="O148" s="199"/>
      <c r="P148" s="199"/>
      <c r="Q148" s="199"/>
      <c r="R148" s="199"/>
      <c r="S148" s="199"/>
      <c r="T148" s="20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4" t="s">
        <v>162</v>
      </c>
      <c r="AU148" s="194" t="s">
        <v>156</v>
      </c>
      <c r="AV148" s="14" t="s">
        <v>156</v>
      </c>
      <c r="AW148" s="14" t="s">
        <v>37</v>
      </c>
      <c r="AX148" s="14" t="s">
        <v>76</v>
      </c>
      <c r="AY148" s="194" t="s">
        <v>148</v>
      </c>
    </row>
    <row r="149" s="13" customFormat="1">
      <c r="A149" s="13"/>
      <c r="B149" s="186"/>
      <c r="C149" s="13"/>
      <c r="D149" s="179" t="s">
        <v>162</v>
      </c>
      <c r="E149" s="187" t="s">
        <v>3</v>
      </c>
      <c r="F149" s="188" t="s">
        <v>1796</v>
      </c>
      <c r="G149" s="13"/>
      <c r="H149" s="187" t="s">
        <v>3</v>
      </c>
      <c r="I149" s="189"/>
      <c r="J149" s="13"/>
      <c r="K149" s="13"/>
      <c r="L149" s="186"/>
      <c r="M149" s="190"/>
      <c r="N149" s="191"/>
      <c r="O149" s="191"/>
      <c r="P149" s="191"/>
      <c r="Q149" s="191"/>
      <c r="R149" s="191"/>
      <c r="S149" s="191"/>
      <c r="T149" s="19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7" t="s">
        <v>162</v>
      </c>
      <c r="AU149" s="187" t="s">
        <v>156</v>
      </c>
      <c r="AV149" s="13" t="s">
        <v>84</v>
      </c>
      <c r="AW149" s="13" t="s">
        <v>37</v>
      </c>
      <c r="AX149" s="13" t="s">
        <v>76</v>
      </c>
      <c r="AY149" s="187" t="s">
        <v>148</v>
      </c>
    </row>
    <row r="150" s="14" customFormat="1">
      <c r="A150" s="14"/>
      <c r="B150" s="193"/>
      <c r="C150" s="14"/>
      <c r="D150" s="179" t="s">
        <v>162</v>
      </c>
      <c r="E150" s="194" t="s">
        <v>3</v>
      </c>
      <c r="F150" s="195" t="s">
        <v>1797</v>
      </c>
      <c r="G150" s="14"/>
      <c r="H150" s="196">
        <v>460.76999999999998</v>
      </c>
      <c r="I150" s="197"/>
      <c r="J150" s="14"/>
      <c r="K150" s="14"/>
      <c r="L150" s="193"/>
      <c r="M150" s="198"/>
      <c r="N150" s="199"/>
      <c r="O150" s="199"/>
      <c r="P150" s="199"/>
      <c r="Q150" s="199"/>
      <c r="R150" s="199"/>
      <c r="S150" s="199"/>
      <c r="T150" s="20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4" t="s">
        <v>162</v>
      </c>
      <c r="AU150" s="194" t="s">
        <v>156</v>
      </c>
      <c r="AV150" s="14" t="s">
        <v>156</v>
      </c>
      <c r="AW150" s="14" t="s">
        <v>37</v>
      </c>
      <c r="AX150" s="14" t="s">
        <v>76</v>
      </c>
      <c r="AY150" s="194" t="s">
        <v>148</v>
      </c>
    </row>
    <row r="151" s="13" customFormat="1">
      <c r="A151" s="13"/>
      <c r="B151" s="186"/>
      <c r="C151" s="13"/>
      <c r="D151" s="179" t="s">
        <v>162</v>
      </c>
      <c r="E151" s="187" t="s">
        <v>3</v>
      </c>
      <c r="F151" s="188" t="s">
        <v>220</v>
      </c>
      <c r="G151" s="13"/>
      <c r="H151" s="187" t="s">
        <v>3</v>
      </c>
      <c r="I151" s="189"/>
      <c r="J151" s="13"/>
      <c r="K151" s="13"/>
      <c r="L151" s="186"/>
      <c r="M151" s="190"/>
      <c r="N151" s="191"/>
      <c r="O151" s="191"/>
      <c r="P151" s="191"/>
      <c r="Q151" s="191"/>
      <c r="R151" s="191"/>
      <c r="S151" s="191"/>
      <c r="T151" s="19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7" t="s">
        <v>162</v>
      </c>
      <c r="AU151" s="187" t="s">
        <v>156</v>
      </c>
      <c r="AV151" s="13" t="s">
        <v>84</v>
      </c>
      <c r="AW151" s="13" t="s">
        <v>37</v>
      </c>
      <c r="AX151" s="13" t="s">
        <v>76</v>
      </c>
      <c r="AY151" s="187" t="s">
        <v>148</v>
      </c>
    </row>
    <row r="152" s="14" customFormat="1">
      <c r="A152" s="14"/>
      <c r="B152" s="193"/>
      <c r="C152" s="14"/>
      <c r="D152" s="179" t="s">
        <v>162</v>
      </c>
      <c r="E152" s="194" t="s">
        <v>3</v>
      </c>
      <c r="F152" s="195" t="s">
        <v>1798</v>
      </c>
      <c r="G152" s="14"/>
      <c r="H152" s="196">
        <v>28.699999999999999</v>
      </c>
      <c r="I152" s="197"/>
      <c r="J152" s="14"/>
      <c r="K152" s="14"/>
      <c r="L152" s="193"/>
      <c r="M152" s="198"/>
      <c r="N152" s="199"/>
      <c r="O152" s="199"/>
      <c r="P152" s="199"/>
      <c r="Q152" s="199"/>
      <c r="R152" s="199"/>
      <c r="S152" s="199"/>
      <c r="T152" s="20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4" t="s">
        <v>162</v>
      </c>
      <c r="AU152" s="194" t="s">
        <v>156</v>
      </c>
      <c r="AV152" s="14" t="s">
        <v>156</v>
      </c>
      <c r="AW152" s="14" t="s">
        <v>37</v>
      </c>
      <c r="AX152" s="14" t="s">
        <v>76</v>
      </c>
      <c r="AY152" s="194" t="s">
        <v>148</v>
      </c>
    </row>
    <row r="153" s="14" customFormat="1">
      <c r="A153" s="14"/>
      <c r="B153" s="193"/>
      <c r="C153" s="14"/>
      <c r="D153" s="179" t="s">
        <v>162</v>
      </c>
      <c r="E153" s="194" t="s">
        <v>3</v>
      </c>
      <c r="F153" s="195" t="s">
        <v>1799</v>
      </c>
      <c r="G153" s="14"/>
      <c r="H153" s="196">
        <v>4.2000000000000002</v>
      </c>
      <c r="I153" s="197"/>
      <c r="J153" s="14"/>
      <c r="K153" s="14"/>
      <c r="L153" s="193"/>
      <c r="M153" s="198"/>
      <c r="N153" s="199"/>
      <c r="O153" s="199"/>
      <c r="P153" s="199"/>
      <c r="Q153" s="199"/>
      <c r="R153" s="199"/>
      <c r="S153" s="199"/>
      <c r="T153" s="20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4" t="s">
        <v>162</v>
      </c>
      <c r="AU153" s="194" t="s">
        <v>156</v>
      </c>
      <c r="AV153" s="14" t="s">
        <v>156</v>
      </c>
      <c r="AW153" s="14" t="s">
        <v>37</v>
      </c>
      <c r="AX153" s="14" t="s">
        <v>76</v>
      </c>
      <c r="AY153" s="194" t="s">
        <v>148</v>
      </c>
    </row>
    <row r="154" s="14" customFormat="1">
      <c r="A154" s="14"/>
      <c r="B154" s="193"/>
      <c r="C154" s="14"/>
      <c r="D154" s="179" t="s">
        <v>162</v>
      </c>
      <c r="E154" s="194" t="s">
        <v>3</v>
      </c>
      <c r="F154" s="195" t="s">
        <v>1800</v>
      </c>
      <c r="G154" s="14"/>
      <c r="H154" s="196">
        <v>2.2400000000000002</v>
      </c>
      <c r="I154" s="197"/>
      <c r="J154" s="14"/>
      <c r="K154" s="14"/>
      <c r="L154" s="193"/>
      <c r="M154" s="198"/>
      <c r="N154" s="199"/>
      <c r="O154" s="199"/>
      <c r="P154" s="199"/>
      <c r="Q154" s="199"/>
      <c r="R154" s="199"/>
      <c r="S154" s="199"/>
      <c r="T154" s="20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4" t="s">
        <v>162</v>
      </c>
      <c r="AU154" s="194" t="s">
        <v>156</v>
      </c>
      <c r="AV154" s="14" t="s">
        <v>156</v>
      </c>
      <c r="AW154" s="14" t="s">
        <v>37</v>
      </c>
      <c r="AX154" s="14" t="s">
        <v>76</v>
      </c>
      <c r="AY154" s="194" t="s">
        <v>148</v>
      </c>
    </row>
    <row r="155" s="13" customFormat="1">
      <c r="A155" s="13"/>
      <c r="B155" s="186"/>
      <c r="C155" s="13"/>
      <c r="D155" s="179" t="s">
        <v>162</v>
      </c>
      <c r="E155" s="187" t="s">
        <v>3</v>
      </c>
      <c r="F155" s="188" t="s">
        <v>1801</v>
      </c>
      <c r="G155" s="13"/>
      <c r="H155" s="187" t="s">
        <v>3</v>
      </c>
      <c r="I155" s="189"/>
      <c r="J155" s="13"/>
      <c r="K155" s="13"/>
      <c r="L155" s="186"/>
      <c r="M155" s="190"/>
      <c r="N155" s="191"/>
      <c r="O155" s="191"/>
      <c r="P155" s="191"/>
      <c r="Q155" s="191"/>
      <c r="R155" s="191"/>
      <c r="S155" s="191"/>
      <c r="T155" s="19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7" t="s">
        <v>162</v>
      </c>
      <c r="AU155" s="187" t="s">
        <v>156</v>
      </c>
      <c r="AV155" s="13" t="s">
        <v>84</v>
      </c>
      <c r="AW155" s="13" t="s">
        <v>37</v>
      </c>
      <c r="AX155" s="13" t="s">
        <v>76</v>
      </c>
      <c r="AY155" s="187" t="s">
        <v>148</v>
      </c>
    </row>
    <row r="156" s="14" customFormat="1">
      <c r="A156" s="14"/>
      <c r="B156" s="193"/>
      <c r="C156" s="14"/>
      <c r="D156" s="179" t="s">
        <v>162</v>
      </c>
      <c r="E156" s="194" t="s">
        <v>3</v>
      </c>
      <c r="F156" s="195" t="s">
        <v>1802</v>
      </c>
      <c r="G156" s="14"/>
      <c r="H156" s="196">
        <v>1.925</v>
      </c>
      <c r="I156" s="197"/>
      <c r="J156" s="14"/>
      <c r="K156" s="14"/>
      <c r="L156" s="193"/>
      <c r="M156" s="198"/>
      <c r="N156" s="199"/>
      <c r="O156" s="199"/>
      <c r="P156" s="199"/>
      <c r="Q156" s="199"/>
      <c r="R156" s="199"/>
      <c r="S156" s="199"/>
      <c r="T156" s="20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4" t="s">
        <v>162</v>
      </c>
      <c r="AU156" s="194" t="s">
        <v>156</v>
      </c>
      <c r="AV156" s="14" t="s">
        <v>156</v>
      </c>
      <c r="AW156" s="14" t="s">
        <v>37</v>
      </c>
      <c r="AX156" s="14" t="s">
        <v>76</v>
      </c>
      <c r="AY156" s="194" t="s">
        <v>148</v>
      </c>
    </row>
    <row r="157" s="13" customFormat="1">
      <c r="A157" s="13"/>
      <c r="B157" s="186"/>
      <c r="C157" s="13"/>
      <c r="D157" s="179" t="s">
        <v>162</v>
      </c>
      <c r="E157" s="187" t="s">
        <v>3</v>
      </c>
      <c r="F157" s="188" t="s">
        <v>1803</v>
      </c>
      <c r="G157" s="13"/>
      <c r="H157" s="187" t="s">
        <v>3</v>
      </c>
      <c r="I157" s="189"/>
      <c r="J157" s="13"/>
      <c r="K157" s="13"/>
      <c r="L157" s="186"/>
      <c r="M157" s="190"/>
      <c r="N157" s="191"/>
      <c r="O157" s="191"/>
      <c r="P157" s="191"/>
      <c r="Q157" s="191"/>
      <c r="R157" s="191"/>
      <c r="S157" s="191"/>
      <c r="T157" s="19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7" t="s">
        <v>162</v>
      </c>
      <c r="AU157" s="187" t="s">
        <v>156</v>
      </c>
      <c r="AV157" s="13" t="s">
        <v>84</v>
      </c>
      <c r="AW157" s="13" t="s">
        <v>37</v>
      </c>
      <c r="AX157" s="13" t="s">
        <v>76</v>
      </c>
      <c r="AY157" s="187" t="s">
        <v>148</v>
      </c>
    </row>
    <row r="158" s="14" customFormat="1">
      <c r="A158" s="14"/>
      <c r="B158" s="193"/>
      <c r="C158" s="14"/>
      <c r="D158" s="179" t="s">
        <v>162</v>
      </c>
      <c r="E158" s="194" t="s">
        <v>3</v>
      </c>
      <c r="F158" s="195" t="s">
        <v>1804</v>
      </c>
      <c r="G158" s="14"/>
      <c r="H158" s="196">
        <v>6.2999999999999998</v>
      </c>
      <c r="I158" s="197"/>
      <c r="J158" s="14"/>
      <c r="K158" s="14"/>
      <c r="L158" s="193"/>
      <c r="M158" s="198"/>
      <c r="N158" s="199"/>
      <c r="O158" s="199"/>
      <c r="P158" s="199"/>
      <c r="Q158" s="199"/>
      <c r="R158" s="199"/>
      <c r="S158" s="199"/>
      <c r="T158" s="20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4" t="s">
        <v>162</v>
      </c>
      <c r="AU158" s="194" t="s">
        <v>156</v>
      </c>
      <c r="AV158" s="14" t="s">
        <v>156</v>
      </c>
      <c r="AW158" s="14" t="s">
        <v>37</v>
      </c>
      <c r="AX158" s="14" t="s">
        <v>76</v>
      </c>
      <c r="AY158" s="194" t="s">
        <v>148</v>
      </c>
    </row>
    <row r="159" s="14" customFormat="1">
      <c r="A159" s="14"/>
      <c r="B159" s="193"/>
      <c r="C159" s="14"/>
      <c r="D159" s="179" t="s">
        <v>162</v>
      </c>
      <c r="E159" s="194" t="s">
        <v>3</v>
      </c>
      <c r="F159" s="195" t="s">
        <v>1805</v>
      </c>
      <c r="G159" s="14"/>
      <c r="H159" s="196">
        <v>3.0800000000000001</v>
      </c>
      <c r="I159" s="197"/>
      <c r="J159" s="14"/>
      <c r="K159" s="14"/>
      <c r="L159" s="193"/>
      <c r="M159" s="198"/>
      <c r="N159" s="199"/>
      <c r="O159" s="199"/>
      <c r="P159" s="199"/>
      <c r="Q159" s="199"/>
      <c r="R159" s="199"/>
      <c r="S159" s="199"/>
      <c r="T159" s="20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4" t="s">
        <v>162</v>
      </c>
      <c r="AU159" s="194" t="s">
        <v>156</v>
      </c>
      <c r="AV159" s="14" t="s">
        <v>156</v>
      </c>
      <c r="AW159" s="14" t="s">
        <v>37</v>
      </c>
      <c r="AX159" s="14" t="s">
        <v>76</v>
      </c>
      <c r="AY159" s="194" t="s">
        <v>148</v>
      </c>
    </row>
    <row r="160" s="15" customFormat="1">
      <c r="A160" s="15"/>
      <c r="B160" s="201"/>
      <c r="C160" s="15"/>
      <c r="D160" s="179" t="s">
        <v>162</v>
      </c>
      <c r="E160" s="202" t="s">
        <v>3</v>
      </c>
      <c r="F160" s="203" t="s">
        <v>182</v>
      </c>
      <c r="G160" s="15"/>
      <c r="H160" s="204">
        <v>628.21500000000003</v>
      </c>
      <c r="I160" s="205"/>
      <c r="J160" s="15"/>
      <c r="K160" s="15"/>
      <c r="L160" s="201"/>
      <c r="M160" s="206"/>
      <c r="N160" s="207"/>
      <c r="O160" s="207"/>
      <c r="P160" s="207"/>
      <c r="Q160" s="207"/>
      <c r="R160" s="207"/>
      <c r="S160" s="207"/>
      <c r="T160" s="208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02" t="s">
        <v>162</v>
      </c>
      <c r="AU160" s="202" t="s">
        <v>156</v>
      </c>
      <c r="AV160" s="15" t="s">
        <v>155</v>
      </c>
      <c r="AW160" s="15" t="s">
        <v>37</v>
      </c>
      <c r="AX160" s="15" t="s">
        <v>84</v>
      </c>
      <c r="AY160" s="202" t="s">
        <v>148</v>
      </c>
    </row>
    <row r="161" s="2" customFormat="1" ht="21.75" customHeight="1">
      <c r="A161" s="39"/>
      <c r="B161" s="165"/>
      <c r="C161" s="166" t="s">
        <v>214</v>
      </c>
      <c r="D161" s="166" t="s">
        <v>150</v>
      </c>
      <c r="E161" s="167" t="s">
        <v>1806</v>
      </c>
      <c r="F161" s="168" t="s">
        <v>1807</v>
      </c>
      <c r="G161" s="169" t="s">
        <v>153</v>
      </c>
      <c r="H161" s="170">
        <v>628.21500000000003</v>
      </c>
      <c r="I161" s="171"/>
      <c r="J161" s="172">
        <f>ROUND(I161*H161,2)</f>
        <v>0</v>
      </c>
      <c r="K161" s="168" t="s">
        <v>154</v>
      </c>
      <c r="L161" s="40"/>
      <c r="M161" s="173" t="s">
        <v>3</v>
      </c>
      <c r="N161" s="174" t="s">
        <v>48</v>
      </c>
      <c r="O161" s="73"/>
      <c r="P161" s="175">
        <f>O161*H161</f>
        <v>0</v>
      </c>
      <c r="Q161" s="175">
        <v>0.0054599999999999996</v>
      </c>
      <c r="R161" s="175">
        <f>Q161*H161</f>
        <v>3.4300538999999999</v>
      </c>
      <c r="S161" s="175">
        <v>0</v>
      </c>
      <c r="T161" s="17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177" t="s">
        <v>155</v>
      </c>
      <c r="AT161" s="177" t="s">
        <v>150</v>
      </c>
      <c r="AU161" s="177" t="s">
        <v>156</v>
      </c>
      <c r="AY161" s="20" t="s">
        <v>148</v>
      </c>
      <c r="BE161" s="178">
        <f>IF(N161="základní",J161,0)</f>
        <v>0</v>
      </c>
      <c r="BF161" s="178">
        <f>IF(N161="snížená",J161,0)</f>
        <v>0</v>
      </c>
      <c r="BG161" s="178">
        <f>IF(N161="zákl. přenesená",J161,0)</f>
        <v>0</v>
      </c>
      <c r="BH161" s="178">
        <f>IF(N161="sníž. přenesená",J161,0)</f>
        <v>0</v>
      </c>
      <c r="BI161" s="178">
        <f>IF(N161="nulová",J161,0)</f>
        <v>0</v>
      </c>
      <c r="BJ161" s="20" t="s">
        <v>156</v>
      </c>
      <c r="BK161" s="178">
        <f>ROUND(I161*H161,2)</f>
        <v>0</v>
      </c>
      <c r="BL161" s="20" t="s">
        <v>155</v>
      </c>
      <c r="BM161" s="177" t="s">
        <v>1808</v>
      </c>
    </row>
    <row r="162" s="2" customFormat="1">
      <c r="A162" s="39"/>
      <c r="B162" s="40"/>
      <c r="C162" s="39"/>
      <c r="D162" s="179" t="s">
        <v>158</v>
      </c>
      <c r="E162" s="39"/>
      <c r="F162" s="180" t="s">
        <v>1809</v>
      </c>
      <c r="G162" s="39"/>
      <c r="H162" s="39"/>
      <c r="I162" s="181"/>
      <c r="J162" s="39"/>
      <c r="K162" s="39"/>
      <c r="L162" s="40"/>
      <c r="M162" s="182"/>
      <c r="N162" s="183"/>
      <c r="O162" s="73"/>
      <c r="P162" s="73"/>
      <c r="Q162" s="73"/>
      <c r="R162" s="73"/>
      <c r="S162" s="73"/>
      <c r="T162" s="74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20" t="s">
        <v>158</v>
      </c>
      <c r="AU162" s="20" t="s">
        <v>156</v>
      </c>
    </row>
    <row r="163" s="2" customFormat="1">
      <c r="A163" s="39"/>
      <c r="B163" s="40"/>
      <c r="C163" s="39"/>
      <c r="D163" s="184" t="s">
        <v>160</v>
      </c>
      <c r="E163" s="39"/>
      <c r="F163" s="185" t="s">
        <v>1810</v>
      </c>
      <c r="G163" s="39"/>
      <c r="H163" s="39"/>
      <c r="I163" s="181"/>
      <c r="J163" s="39"/>
      <c r="K163" s="39"/>
      <c r="L163" s="40"/>
      <c r="M163" s="182"/>
      <c r="N163" s="183"/>
      <c r="O163" s="73"/>
      <c r="P163" s="73"/>
      <c r="Q163" s="73"/>
      <c r="R163" s="73"/>
      <c r="S163" s="73"/>
      <c r="T163" s="74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20" t="s">
        <v>160</v>
      </c>
      <c r="AU163" s="20" t="s">
        <v>156</v>
      </c>
    </row>
    <row r="164" s="2" customFormat="1" ht="24.15" customHeight="1">
      <c r="A164" s="39"/>
      <c r="B164" s="165"/>
      <c r="C164" s="166" t="s">
        <v>170</v>
      </c>
      <c r="D164" s="166" t="s">
        <v>150</v>
      </c>
      <c r="E164" s="167" t="s">
        <v>1811</v>
      </c>
      <c r="F164" s="168" t="s">
        <v>1812</v>
      </c>
      <c r="G164" s="169" t="s">
        <v>153</v>
      </c>
      <c r="H164" s="170">
        <v>1256.4300000000001</v>
      </c>
      <c r="I164" s="171"/>
      <c r="J164" s="172">
        <f>ROUND(I164*H164,2)</f>
        <v>0</v>
      </c>
      <c r="K164" s="168" t="s">
        <v>154</v>
      </c>
      <c r="L164" s="40"/>
      <c r="M164" s="173" t="s">
        <v>3</v>
      </c>
      <c r="N164" s="174" t="s">
        <v>48</v>
      </c>
      <c r="O164" s="73"/>
      <c r="P164" s="175">
        <f>O164*H164</f>
        <v>0</v>
      </c>
      <c r="Q164" s="175">
        <v>0.0020999999999999999</v>
      </c>
      <c r="R164" s="175">
        <f>Q164*H164</f>
        <v>2.638503</v>
      </c>
      <c r="S164" s="175">
        <v>0</v>
      </c>
      <c r="T164" s="17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177" t="s">
        <v>155</v>
      </c>
      <c r="AT164" s="177" t="s">
        <v>150</v>
      </c>
      <c r="AU164" s="177" t="s">
        <v>156</v>
      </c>
      <c r="AY164" s="20" t="s">
        <v>148</v>
      </c>
      <c r="BE164" s="178">
        <f>IF(N164="základní",J164,0)</f>
        <v>0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20" t="s">
        <v>156</v>
      </c>
      <c r="BK164" s="178">
        <f>ROUND(I164*H164,2)</f>
        <v>0</v>
      </c>
      <c r="BL164" s="20" t="s">
        <v>155</v>
      </c>
      <c r="BM164" s="177" t="s">
        <v>1813</v>
      </c>
    </row>
    <row r="165" s="2" customFormat="1">
      <c r="A165" s="39"/>
      <c r="B165" s="40"/>
      <c r="C165" s="39"/>
      <c r="D165" s="179" t="s">
        <v>158</v>
      </c>
      <c r="E165" s="39"/>
      <c r="F165" s="180" t="s">
        <v>1814</v>
      </c>
      <c r="G165" s="39"/>
      <c r="H165" s="39"/>
      <c r="I165" s="181"/>
      <c r="J165" s="39"/>
      <c r="K165" s="39"/>
      <c r="L165" s="40"/>
      <c r="M165" s="182"/>
      <c r="N165" s="183"/>
      <c r="O165" s="73"/>
      <c r="P165" s="73"/>
      <c r="Q165" s="73"/>
      <c r="R165" s="73"/>
      <c r="S165" s="73"/>
      <c r="T165" s="74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20" t="s">
        <v>158</v>
      </c>
      <c r="AU165" s="20" t="s">
        <v>156</v>
      </c>
    </row>
    <row r="166" s="2" customFormat="1">
      <c r="A166" s="39"/>
      <c r="B166" s="40"/>
      <c r="C166" s="39"/>
      <c r="D166" s="184" t="s">
        <v>160</v>
      </c>
      <c r="E166" s="39"/>
      <c r="F166" s="185" t="s">
        <v>1815</v>
      </c>
      <c r="G166" s="39"/>
      <c r="H166" s="39"/>
      <c r="I166" s="181"/>
      <c r="J166" s="39"/>
      <c r="K166" s="39"/>
      <c r="L166" s="40"/>
      <c r="M166" s="182"/>
      <c r="N166" s="183"/>
      <c r="O166" s="73"/>
      <c r="P166" s="73"/>
      <c r="Q166" s="73"/>
      <c r="R166" s="73"/>
      <c r="S166" s="73"/>
      <c r="T166" s="74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20" t="s">
        <v>160</v>
      </c>
      <c r="AU166" s="20" t="s">
        <v>156</v>
      </c>
    </row>
    <row r="167" s="14" customFormat="1">
      <c r="A167" s="14"/>
      <c r="B167" s="193"/>
      <c r="C167" s="14"/>
      <c r="D167" s="179" t="s">
        <v>162</v>
      </c>
      <c r="E167" s="14"/>
      <c r="F167" s="195" t="s">
        <v>1816</v>
      </c>
      <c r="G167" s="14"/>
      <c r="H167" s="196">
        <v>1256.4300000000001</v>
      </c>
      <c r="I167" s="197"/>
      <c r="J167" s="14"/>
      <c r="K167" s="14"/>
      <c r="L167" s="193"/>
      <c r="M167" s="198"/>
      <c r="N167" s="199"/>
      <c r="O167" s="199"/>
      <c r="P167" s="199"/>
      <c r="Q167" s="199"/>
      <c r="R167" s="199"/>
      <c r="S167" s="199"/>
      <c r="T167" s="20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4" t="s">
        <v>162</v>
      </c>
      <c r="AU167" s="194" t="s">
        <v>156</v>
      </c>
      <c r="AV167" s="14" t="s">
        <v>156</v>
      </c>
      <c r="AW167" s="14" t="s">
        <v>4</v>
      </c>
      <c r="AX167" s="14" t="s">
        <v>84</v>
      </c>
      <c r="AY167" s="194" t="s">
        <v>148</v>
      </c>
    </row>
    <row r="168" s="2" customFormat="1" ht="21.75" customHeight="1">
      <c r="A168" s="39"/>
      <c r="B168" s="165"/>
      <c r="C168" s="166" t="s">
        <v>110</v>
      </c>
      <c r="D168" s="166" t="s">
        <v>150</v>
      </c>
      <c r="E168" s="167" t="s">
        <v>1817</v>
      </c>
      <c r="F168" s="168" t="s">
        <v>1818</v>
      </c>
      <c r="G168" s="169" t="s">
        <v>153</v>
      </c>
      <c r="H168" s="170">
        <v>0.95999999999999996</v>
      </c>
      <c r="I168" s="171"/>
      <c r="J168" s="172">
        <f>ROUND(I168*H168,2)</f>
        <v>0</v>
      </c>
      <c r="K168" s="168" t="s">
        <v>154</v>
      </c>
      <c r="L168" s="40"/>
      <c r="M168" s="173" t="s">
        <v>3</v>
      </c>
      <c r="N168" s="174" t="s">
        <v>48</v>
      </c>
      <c r="O168" s="73"/>
      <c r="P168" s="175">
        <f>O168*H168</f>
        <v>0</v>
      </c>
      <c r="Q168" s="175">
        <v>0.0043800000000000002</v>
      </c>
      <c r="R168" s="175">
        <f>Q168*H168</f>
        <v>0.0042047999999999999</v>
      </c>
      <c r="S168" s="175">
        <v>0</v>
      </c>
      <c r="T168" s="17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177" t="s">
        <v>155</v>
      </c>
      <c r="AT168" s="177" t="s">
        <v>150</v>
      </c>
      <c r="AU168" s="177" t="s">
        <v>156</v>
      </c>
      <c r="AY168" s="20" t="s">
        <v>148</v>
      </c>
      <c r="BE168" s="178">
        <f>IF(N168="základní",J168,0)</f>
        <v>0</v>
      </c>
      <c r="BF168" s="178">
        <f>IF(N168="snížená",J168,0)</f>
        <v>0</v>
      </c>
      <c r="BG168" s="178">
        <f>IF(N168="zákl. přenesená",J168,0)</f>
        <v>0</v>
      </c>
      <c r="BH168" s="178">
        <f>IF(N168="sníž. přenesená",J168,0)</f>
        <v>0</v>
      </c>
      <c r="BI168" s="178">
        <f>IF(N168="nulová",J168,0)</f>
        <v>0</v>
      </c>
      <c r="BJ168" s="20" t="s">
        <v>156</v>
      </c>
      <c r="BK168" s="178">
        <f>ROUND(I168*H168,2)</f>
        <v>0</v>
      </c>
      <c r="BL168" s="20" t="s">
        <v>155</v>
      </c>
      <c r="BM168" s="177" t="s">
        <v>1819</v>
      </c>
    </row>
    <row r="169" s="2" customFormat="1">
      <c r="A169" s="39"/>
      <c r="B169" s="40"/>
      <c r="C169" s="39"/>
      <c r="D169" s="179" t="s">
        <v>158</v>
      </c>
      <c r="E169" s="39"/>
      <c r="F169" s="180" t="s">
        <v>1820</v>
      </c>
      <c r="G169" s="39"/>
      <c r="H169" s="39"/>
      <c r="I169" s="181"/>
      <c r="J169" s="39"/>
      <c r="K169" s="39"/>
      <c r="L169" s="40"/>
      <c r="M169" s="182"/>
      <c r="N169" s="183"/>
      <c r="O169" s="73"/>
      <c r="P169" s="73"/>
      <c r="Q169" s="73"/>
      <c r="R169" s="73"/>
      <c r="S169" s="73"/>
      <c r="T169" s="74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20" t="s">
        <v>158</v>
      </c>
      <c r="AU169" s="20" t="s">
        <v>156</v>
      </c>
    </row>
    <row r="170" s="2" customFormat="1">
      <c r="A170" s="39"/>
      <c r="B170" s="40"/>
      <c r="C170" s="39"/>
      <c r="D170" s="184" t="s">
        <v>160</v>
      </c>
      <c r="E170" s="39"/>
      <c r="F170" s="185" t="s">
        <v>1821</v>
      </c>
      <c r="G170" s="39"/>
      <c r="H170" s="39"/>
      <c r="I170" s="181"/>
      <c r="J170" s="39"/>
      <c r="K170" s="39"/>
      <c r="L170" s="40"/>
      <c r="M170" s="182"/>
      <c r="N170" s="183"/>
      <c r="O170" s="73"/>
      <c r="P170" s="73"/>
      <c r="Q170" s="73"/>
      <c r="R170" s="73"/>
      <c r="S170" s="73"/>
      <c r="T170" s="74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20" t="s">
        <v>160</v>
      </c>
      <c r="AU170" s="20" t="s">
        <v>156</v>
      </c>
    </row>
    <row r="171" s="13" customFormat="1">
      <c r="A171" s="13"/>
      <c r="B171" s="186"/>
      <c r="C171" s="13"/>
      <c r="D171" s="179" t="s">
        <v>162</v>
      </c>
      <c r="E171" s="187" t="s">
        <v>3</v>
      </c>
      <c r="F171" s="188" t="s">
        <v>1772</v>
      </c>
      <c r="G171" s="13"/>
      <c r="H171" s="187" t="s">
        <v>3</v>
      </c>
      <c r="I171" s="189"/>
      <c r="J171" s="13"/>
      <c r="K171" s="13"/>
      <c r="L171" s="186"/>
      <c r="M171" s="190"/>
      <c r="N171" s="191"/>
      <c r="O171" s="191"/>
      <c r="P171" s="191"/>
      <c r="Q171" s="191"/>
      <c r="R171" s="191"/>
      <c r="S171" s="191"/>
      <c r="T171" s="19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7" t="s">
        <v>162</v>
      </c>
      <c r="AU171" s="187" t="s">
        <v>156</v>
      </c>
      <c r="AV171" s="13" t="s">
        <v>84</v>
      </c>
      <c r="AW171" s="13" t="s">
        <v>37</v>
      </c>
      <c r="AX171" s="13" t="s">
        <v>76</v>
      </c>
      <c r="AY171" s="187" t="s">
        <v>148</v>
      </c>
    </row>
    <row r="172" s="14" customFormat="1">
      <c r="A172" s="14"/>
      <c r="B172" s="193"/>
      <c r="C172" s="14"/>
      <c r="D172" s="179" t="s">
        <v>162</v>
      </c>
      <c r="E172" s="194" t="s">
        <v>3</v>
      </c>
      <c r="F172" s="195" t="s">
        <v>1822</v>
      </c>
      <c r="G172" s="14"/>
      <c r="H172" s="196">
        <v>0.95999999999999996</v>
      </c>
      <c r="I172" s="197"/>
      <c r="J172" s="14"/>
      <c r="K172" s="14"/>
      <c r="L172" s="193"/>
      <c r="M172" s="198"/>
      <c r="N172" s="199"/>
      <c r="O172" s="199"/>
      <c r="P172" s="199"/>
      <c r="Q172" s="199"/>
      <c r="R172" s="199"/>
      <c r="S172" s="199"/>
      <c r="T172" s="20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4" t="s">
        <v>162</v>
      </c>
      <c r="AU172" s="194" t="s">
        <v>156</v>
      </c>
      <c r="AV172" s="14" t="s">
        <v>156</v>
      </c>
      <c r="AW172" s="14" t="s">
        <v>37</v>
      </c>
      <c r="AX172" s="14" t="s">
        <v>84</v>
      </c>
      <c r="AY172" s="194" t="s">
        <v>148</v>
      </c>
    </row>
    <row r="173" s="2" customFormat="1" ht="24.15" customHeight="1">
      <c r="A173" s="39"/>
      <c r="B173" s="165"/>
      <c r="C173" s="166" t="s">
        <v>236</v>
      </c>
      <c r="D173" s="166" t="s">
        <v>150</v>
      </c>
      <c r="E173" s="167" t="s">
        <v>1306</v>
      </c>
      <c r="F173" s="168" t="s">
        <v>1307</v>
      </c>
      <c r="G173" s="169" t="s">
        <v>276</v>
      </c>
      <c r="H173" s="170">
        <v>158.19999999999999</v>
      </c>
      <c r="I173" s="171"/>
      <c r="J173" s="172">
        <f>ROUND(I173*H173,2)</f>
        <v>0</v>
      </c>
      <c r="K173" s="168" t="s">
        <v>154</v>
      </c>
      <c r="L173" s="40"/>
      <c r="M173" s="173" t="s">
        <v>3</v>
      </c>
      <c r="N173" s="174" t="s">
        <v>48</v>
      </c>
      <c r="O173" s="73"/>
      <c r="P173" s="175">
        <f>O173*H173</f>
        <v>0</v>
      </c>
      <c r="Q173" s="175">
        <v>0</v>
      </c>
      <c r="R173" s="175">
        <f>Q173*H173</f>
        <v>0</v>
      </c>
      <c r="S173" s="175">
        <v>0</v>
      </c>
      <c r="T173" s="17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177" t="s">
        <v>155</v>
      </c>
      <c r="AT173" s="177" t="s">
        <v>150</v>
      </c>
      <c r="AU173" s="177" t="s">
        <v>156</v>
      </c>
      <c r="AY173" s="20" t="s">
        <v>148</v>
      </c>
      <c r="BE173" s="178">
        <f>IF(N173="základní",J173,0)</f>
        <v>0</v>
      </c>
      <c r="BF173" s="178">
        <f>IF(N173="snížená",J173,0)</f>
        <v>0</v>
      </c>
      <c r="BG173" s="178">
        <f>IF(N173="zákl. přenesená",J173,0)</f>
        <v>0</v>
      </c>
      <c r="BH173" s="178">
        <f>IF(N173="sníž. přenesená",J173,0)</f>
        <v>0</v>
      </c>
      <c r="BI173" s="178">
        <f>IF(N173="nulová",J173,0)</f>
        <v>0</v>
      </c>
      <c r="BJ173" s="20" t="s">
        <v>156</v>
      </c>
      <c r="BK173" s="178">
        <f>ROUND(I173*H173,2)</f>
        <v>0</v>
      </c>
      <c r="BL173" s="20" t="s">
        <v>155</v>
      </c>
      <c r="BM173" s="177" t="s">
        <v>1823</v>
      </c>
    </row>
    <row r="174" s="2" customFormat="1">
      <c r="A174" s="39"/>
      <c r="B174" s="40"/>
      <c r="C174" s="39"/>
      <c r="D174" s="179" t="s">
        <v>158</v>
      </c>
      <c r="E174" s="39"/>
      <c r="F174" s="180" t="s">
        <v>1309</v>
      </c>
      <c r="G174" s="39"/>
      <c r="H174" s="39"/>
      <c r="I174" s="181"/>
      <c r="J174" s="39"/>
      <c r="K174" s="39"/>
      <c r="L174" s="40"/>
      <c r="M174" s="182"/>
      <c r="N174" s="183"/>
      <c r="O174" s="73"/>
      <c r="P174" s="73"/>
      <c r="Q174" s="73"/>
      <c r="R174" s="73"/>
      <c r="S174" s="73"/>
      <c r="T174" s="74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20" t="s">
        <v>158</v>
      </c>
      <c r="AU174" s="20" t="s">
        <v>156</v>
      </c>
    </row>
    <row r="175" s="2" customFormat="1">
      <c r="A175" s="39"/>
      <c r="B175" s="40"/>
      <c r="C175" s="39"/>
      <c r="D175" s="184" t="s">
        <v>160</v>
      </c>
      <c r="E175" s="39"/>
      <c r="F175" s="185" t="s">
        <v>1310</v>
      </c>
      <c r="G175" s="39"/>
      <c r="H175" s="39"/>
      <c r="I175" s="181"/>
      <c r="J175" s="39"/>
      <c r="K175" s="39"/>
      <c r="L175" s="40"/>
      <c r="M175" s="182"/>
      <c r="N175" s="183"/>
      <c r="O175" s="73"/>
      <c r="P175" s="73"/>
      <c r="Q175" s="73"/>
      <c r="R175" s="73"/>
      <c r="S175" s="73"/>
      <c r="T175" s="74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20" t="s">
        <v>160</v>
      </c>
      <c r="AU175" s="20" t="s">
        <v>156</v>
      </c>
    </row>
    <row r="176" s="13" customFormat="1">
      <c r="A176" s="13"/>
      <c r="B176" s="186"/>
      <c r="C176" s="13"/>
      <c r="D176" s="179" t="s">
        <v>162</v>
      </c>
      <c r="E176" s="187" t="s">
        <v>3</v>
      </c>
      <c r="F176" s="188" t="s">
        <v>220</v>
      </c>
      <c r="G176" s="13"/>
      <c r="H176" s="187" t="s">
        <v>3</v>
      </c>
      <c r="I176" s="189"/>
      <c r="J176" s="13"/>
      <c r="K176" s="13"/>
      <c r="L176" s="186"/>
      <c r="M176" s="190"/>
      <c r="N176" s="191"/>
      <c r="O176" s="191"/>
      <c r="P176" s="191"/>
      <c r="Q176" s="191"/>
      <c r="R176" s="191"/>
      <c r="S176" s="191"/>
      <c r="T176" s="19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7" t="s">
        <v>162</v>
      </c>
      <c r="AU176" s="187" t="s">
        <v>156</v>
      </c>
      <c r="AV176" s="13" t="s">
        <v>84</v>
      </c>
      <c r="AW176" s="13" t="s">
        <v>37</v>
      </c>
      <c r="AX176" s="13" t="s">
        <v>76</v>
      </c>
      <c r="AY176" s="187" t="s">
        <v>148</v>
      </c>
    </row>
    <row r="177" s="14" customFormat="1">
      <c r="A177" s="14"/>
      <c r="B177" s="193"/>
      <c r="C177" s="14"/>
      <c r="D177" s="179" t="s">
        <v>162</v>
      </c>
      <c r="E177" s="194" t="s">
        <v>3</v>
      </c>
      <c r="F177" s="195" t="s">
        <v>1824</v>
      </c>
      <c r="G177" s="14"/>
      <c r="H177" s="196">
        <v>108</v>
      </c>
      <c r="I177" s="197"/>
      <c r="J177" s="14"/>
      <c r="K177" s="14"/>
      <c r="L177" s="193"/>
      <c r="M177" s="198"/>
      <c r="N177" s="199"/>
      <c r="O177" s="199"/>
      <c r="P177" s="199"/>
      <c r="Q177" s="199"/>
      <c r="R177" s="199"/>
      <c r="S177" s="199"/>
      <c r="T177" s="20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4" t="s">
        <v>162</v>
      </c>
      <c r="AU177" s="194" t="s">
        <v>156</v>
      </c>
      <c r="AV177" s="14" t="s">
        <v>156</v>
      </c>
      <c r="AW177" s="14" t="s">
        <v>37</v>
      </c>
      <c r="AX177" s="14" t="s">
        <v>76</v>
      </c>
      <c r="AY177" s="194" t="s">
        <v>148</v>
      </c>
    </row>
    <row r="178" s="14" customFormat="1">
      <c r="A178" s="14"/>
      <c r="B178" s="193"/>
      <c r="C178" s="14"/>
      <c r="D178" s="179" t="s">
        <v>162</v>
      </c>
      <c r="E178" s="194" t="s">
        <v>3</v>
      </c>
      <c r="F178" s="195" t="s">
        <v>1825</v>
      </c>
      <c r="G178" s="14"/>
      <c r="H178" s="196">
        <v>16.800000000000001</v>
      </c>
      <c r="I178" s="197"/>
      <c r="J178" s="14"/>
      <c r="K178" s="14"/>
      <c r="L178" s="193"/>
      <c r="M178" s="198"/>
      <c r="N178" s="199"/>
      <c r="O178" s="199"/>
      <c r="P178" s="199"/>
      <c r="Q178" s="199"/>
      <c r="R178" s="199"/>
      <c r="S178" s="199"/>
      <c r="T178" s="20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4" t="s">
        <v>162</v>
      </c>
      <c r="AU178" s="194" t="s">
        <v>156</v>
      </c>
      <c r="AV178" s="14" t="s">
        <v>156</v>
      </c>
      <c r="AW178" s="14" t="s">
        <v>37</v>
      </c>
      <c r="AX178" s="14" t="s">
        <v>76</v>
      </c>
      <c r="AY178" s="194" t="s">
        <v>148</v>
      </c>
    </row>
    <row r="179" s="14" customFormat="1">
      <c r="A179" s="14"/>
      <c r="B179" s="193"/>
      <c r="C179" s="14"/>
      <c r="D179" s="179" t="s">
        <v>162</v>
      </c>
      <c r="E179" s="194" t="s">
        <v>3</v>
      </c>
      <c r="F179" s="195" t="s">
        <v>1826</v>
      </c>
      <c r="G179" s="14"/>
      <c r="H179" s="196">
        <v>8.1999999999999993</v>
      </c>
      <c r="I179" s="197"/>
      <c r="J179" s="14"/>
      <c r="K179" s="14"/>
      <c r="L179" s="193"/>
      <c r="M179" s="198"/>
      <c r="N179" s="199"/>
      <c r="O179" s="199"/>
      <c r="P179" s="199"/>
      <c r="Q179" s="199"/>
      <c r="R179" s="199"/>
      <c r="S179" s="199"/>
      <c r="T179" s="20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4" t="s">
        <v>162</v>
      </c>
      <c r="AU179" s="194" t="s">
        <v>156</v>
      </c>
      <c r="AV179" s="14" t="s">
        <v>156</v>
      </c>
      <c r="AW179" s="14" t="s">
        <v>37</v>
      </c>
      <c r="AX179" s="14" t="s">
        <v>76</v>
      </c>
      <c r="AY179" s="194" t="s">
        <v>148</v>
      </c>
    </row>
    <row r="180" s="13" customFormat="1">
      <c r="A180" s="13"/>
      <c r="B180" s="186"/>
      <c r="C180" s="13"/>
      <c r="D180" s="179" t="s">
        <v>162</v>
      </c>
      <c r="E180" s="187" t="s">
        <v>3</v>
      </c>
      <c r="F180" s="188" t="s">
        <v>1803</v>
      </c>
      <c r="G180" s="13"/>
      <c r="H180" s="187" t="s">
        <v>3</v>
      </c>
      <c r="I180" s="189"/>
      <c r="J180" s="13"/>
      <c r="K180" s="13"/>
      <c r="L180" s="186"/>
      <c r="M180" s="190"/>
      <c r="N180" s="191"/>
      <c r="O180" s="191"/>
      <c r="P180" s="191"/>
      <c r="Q180" s="191"/>
      <c r="R180" s="191"/>
      <c r="S180" s="191"/>
      <c r="T180" s="19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7" t="s">
        <v>162</v>
      </c>
      <c r="AU180" s="187" t="s">
        <v>156</v>
      </c>
      <c r="AV180" s="13" t="s">
        <v>84</v>
      </c>
      <c r="AW180" s="13" t="s">
        <v>37</v>
      </c>
      <c r="AX180" s="13" t="s">
        <v>76</v>
      </c>
      <c r="AY180" s="187" t="s">
        <v>148</v>
      </c>
    </row>
    <row r="181" s="14" customFormat="1">
      <c r="A181" s="14"/>
      <c r="B181" s="193"/>
      <c r="C181" s="14"/>
      <c r="D181" s="179" t="s">
        <v>162</v>
      </c>
      <c r="E181" s="194" t="s">
        <v>3</v>
      </c>
      <c r="F181" s="195" t="s">
        <v>1827</v>
      </c>
      <c r="G181" s="14"/>
      <c r="H181" s="196">
        <v>18</v>
      </c>
      <c r="I181" s="197"/>
      <c r="J181" s="14"/>
      <c r="K181" s="14"/>
      <c r="L181" s="193"/>
      <c r="M181" s="198"/>
      <c r="N181" s="199"/>
      <c r="O181" s="199"/>
      <c r="P181" s="199"/>
      <c r="Q181" s="199"/>
      <c r="R181" s="199"/>
      <c r="S181" s="199"/>
      <c r="T181" s="20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4" t="s">
        <v>162</v>
      </c>
      <c r="AU181" s="194" t="s">
        <v>156</v>
      </c>
      <c r="AV181" s="14" t="s">
        <v>156</v>
      </c>
      <c r="AW181" s="14" t="s">
        <v>37</v>
      </c>
      <c r="AX181" s="14" t="s">
        <v>76</v>
      </c>
      <c r="AY181" s="194" t="s">
        <v>148</v>
      </c>
    </row>
    <row r="182" s="14" customFormat="1">
      <c r="A182" s="14"/>
      <c r="B182" s="193"/>
      <c r="C182" s="14"/>
      <c r="D182" s="179" t="s">
        <v>162</v>
      </c>
      <c r="E182" s="194" t="s">
        <v>3</v>
      </c>
      <c r="F182" s="195" t="s">
        <v>1828</v>
      </c>
      <c r="G182" s="14"/>
      <c r="H182" s="196">
        <v>7.2000000000000002</v>
      </c>
      <c r="I182" s="197"/>
      <c r="J182" s="14"/>
      <c r="K182" s="14"/>
      <c r="L182" s="193"/>
      <c r="M182" s="198"/>
      <c r="N182" s="199"/>
      <c r="O182" s="199"/>
      <c r="P182" s="199"/>
      <c r="Q182" s="199"/>
      <c r="R182" s="199"/>
      <c r="S182" s="199"/>
      <c r="T182" s="20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4" t="s">
        <v>162</v>
      </c>
      <c r="AU182" s="194" t="s">
        <v>156</v>
      </c>
      <c r="AV182" s="14" t="s">
        <v>156</v>
      </c>
      <c r="AW182" s="14" t="s">
        <v>37</v>
      </c>
      <c r="AX182" s="14" t="s">
        <v>76</v>
      </c>
      <c r="AY182" s="194" t="s">
        <v>148</v>
      </c>
    </row>
    <row r="183" s="15" customFormat="1">
      <c r="A183" s="15"/>
      <c r="B183" s="201"/>
      <c r="C183" s="15"/>
      <c r="D183" s="179" t="s">
        <v>162</v>
      </c>
      <c r="E183" s="202" t="s">
        <v>3</v>
      </c>
      <c r="F183" s="203" t="s">
        <v>182</v>
      </c>
      <c r="G183" s="15"/>
      <c r="H183" s="204">
        <v>158.19999999999999</v>
      </c>
      <c r="I183" s="205"/>
      <c r="J183" s="15"/>
      <c r="K183" s="15"/>
      <c r="L183" s="201"/>
      <c r="M183" s="206"/>
      <c r="N183" s="207"/>
      <c r="O183" s="207"/>
      <c r="P183" s="207"/>
      <c r="Q183" s="207"/>
      <c r="R183" s="207"/>
      <c r="S183" s="207"/>
      <c r="T183" s="208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02" t="s">
        <v>162</v>
      </c>
      <c r="AU183" s="202" t="s">
        <v>156</v>
      </c>
      <c r="AV183" s="15" t="s">
        <v>155</v>
      </c>
      <c r="AW183" s="15" t="s">
        <v>37</v>
      </c>
      <c r="AX183" s="15" t="s">
        <v>84</v>
      </c>
      <c r="AY183" s="202" t="s">
        <v>148</v>
      </c>
    </row>
    <row r="184" s="2" customFormat="1" ht="24.15" customHeight="1">
      <c r="A184" s="39"/>
      <c r="B184" s="165"/>
      <c r="C184" s="212" t="s">
        <v>9</v>
      </c>
      <c r="D184" s="212" t="s">
        <v>658</v>
      </c>
      <c r="E184" s="213" t="s">
        <v>1829</v>
      </c>
      <c r="F184" s="214" t="s">
        <v>1830</v>
      </c>
      <c r="G184" s="215" t="s">
        <v>276</v>
      </c>
      <c r="H184" s="216">
        <v>129.80000000000001</v>
      </c>
      <c r="I184" s="217"/>
      <c r="J184" s="218">
        <f>ROUND(I184*H184,2)</f>
        <v>0</v>
      </c>
      <c r="K184" s="214" t="s">
        <v>154</v>
      </c>
      <c r="L184" s="219"/>
      <c r="M184" s="220" t="s">
        <v>3</v>
      </c>
      <c r="N184" s="221" t="s">
        <v>48</v>
      </c>
      <c r="O184" s="73"/>
      <c r="P184" s="175">
        <f>O184*H184</f>
        <v>0</v>
      </c>
      <c r="Q184" s="175">
        <v>4.0000000000000003E-05</v>
      </c>
      <c r="R184" s="175">
        <f>Q184*H184</f>
        <v>0.0051920000000000013</v>
      </c>
      <c r="S184" s="175">
        <v>0</v>
      </c>
      <c r="T184" s="17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177" t="s">
        <v>214</v>
      </c>
      <c r="AT184" s="177" t="s">
        <v>658</v>
      </c>
      <c r="AU184" s="177" t="s">
        <v>156</v>
      </c>
      <c r="AY184" s="20" t="s">
        <v>148</v>
      </c>
      <c r="BE184" s="178">
        <f>IF(N184="základní",J184,0)</f>
        <v>0</v>
      </c>
      <c r="BF184" s="178">
        <f>IF(N184="snížená",J184,0)</f>
        <v>0</v>
      </c>
      <c r="BG184" s="178">
        <f>IF(N184="zákl. přenesená",J184,0)</f>
        <v>0</v>
      </c>
      <c r="BH184" s="178">
        <f>IF(N184="sníž. přenesená",J184,0)</f>
        <v>0</v>
      </c>
      <c r="BI184" s="178">
        <f>IF(N184="nulová",J184,0)</f>
        <v>0</v>
      </c>
      <c r="BJ184" s="20" t="s">
        <v>156</v>
      </c>
      <c r="BK184" s="178">
        <f>ROUND(I184*H184,2)</f>
        <v>0</v>
      </c>
      <c r="BL184" s="20" t="s">
        <v>155</v>
      </c>
      <c r="BM184" s="177" t="s">
        <v>1831</v>
      </c>
    </row>
    <row r="185" s="2" customFormat="1">
      <c r="A185" s="39"/>
      <c r="B185" s="40"/>
      <c r="C185" s="39"/>
      <c r="D185" s="179" t="s">
        <v>158</v>
      </c>
      <c r="E185" s="39"/>
      <c r="F185" s="180" t="s">
        <v>1830</v>
      </c>
      <c r="G185" s="39"/>
      <c r="H185" s="39"/>
      <c r="I185" s="181"/>
      <c r="J185" s="39"/>
      <c r="K185" s="39"/>
      <c r="L185" s="40"/>
      <c r="M185" s="182"/>
      <c r="N185" s="183"/>
      <c r="O185" s="73"/>
      <c r="P185" s="73"/>
      <c r="Q185" s="73"/>
      <c r="R185" s="73"/>
      <c r="S185" s="73"/>
      <c r="T185" s="74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20" t="s">
        <v>158</v>
      </c>
      <c r="AU185" s="20" t="s">
        <v>156</v>
      </c>
    </row>
    <row r="186" s="13" customFormat="1">
      <c r="A186" s="13"/>
      <c r="B186" s="186"/>
      <c r="C186" s="13"/>
      <c r="D186" s="179" t="s">
        <v>162</v>
      </c>
      <c r="E186" s="187" t="s">
        <v>3</v>
      </c>
      <c r="F186" s="188" t="s">
        <v>220</v>
      </c>
      <c r="G186" s="13"/>
      <c r="H186" s="187" t="s">
        <v>3</v>
      </c>
      <c r="I186" s="189"/>
      <c r="J186" s="13"/>
      <c r="K186" s="13"/>
      <c r="L186" s="186"/>
      <c r="M186" s="190"/>
      <c r="N186" s="191"/>
      <c r="O186" s="191"/>
      <c r="P186" s="191"/>
      <c r="Q186" s="191"/>
      <c r="R186" s="191"/>
      <c r="S186" s="191"/>
      <c r="T186" s="19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7" t="s">
        <v>162</v>
      </c>
      <c r="AU186" s="187" t="s">
        <v>156</v>
      </c>
      <c r="AV186" s="13" t="s">
        <v>84</v>
      </c>
      <c r="AW186" s="13" t="s">
        <v>37</v>
      </c>
      <c r="AX186" s="13" t="s">
        <v>76</v>
      </c>
      <c r="AY186" s="187" t="s">
        <v>148</v>
      </c>
    </row>
    <row r="187" s="14" customFormat="1">
      <c r="A187" s="14"/>
      <c r="B187" s="193"/>
      <c r="C187" s="14"/>
      <c r="D187" s="179" t="s">
        <v>162</v>
      </c>
      <c r="E187" s="194" t="s">
        <v>3</v>
      </c>
      <c r="F187" s="195" t="s">
        <v>1297</v>
      </c>
      <c r="G187" s="14"/>
      <c r="H187" s="196">
        <v>82</v>
      </c>
      <c r="I187" s="197"/>
      <c r="J187" s="14"/>
      <c r="K187" s="14"/>
      <c r="L187" s="193"/>
      <c r="M187" s="198"/>
      <c r="N187" s="199"/>
      <c r="O187" s="199"/>
      <c r="P187" s="199"/>
      <c r="Q187" s="199"/>
      <c r="R187" s="199"/>
      <c r="S187" s="199"/>
      <c r="T187" s="20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4" t="s">
        <v>162</v>
      </c>
      <c r="AU187" s="194" t="s">
        <v>156</v>
      </c>
      <c r="AV187" s="14" t="s">
        <v>156</v>
      </c>
      <c r="AW187" s="14" t="s">
        <v>37</v>
      </c>
      <c r="AX187" s="14" t="s">
        <v>76</v>
      </c>
      <c r="AY187" s="194" t="s">
        <v>148</v>
      </c>
    </row>
    <row r="188" s="14" customFormat="1">
      <c r="A188" s="14"/>
      <c r="B188" s="193"/>
      <c r="C188" s="14"/>
      <c r="D188" s="179" t="s">
        <v>162</v>
      </c>
      <c r="E188" s="194" t="s">
        <v>3</v>
      </c>
      <c r="F188" s="195" t="s">
        <v>1299</v>
      </c>
      <c r="G188" s="14"/>
      <c r="H188" s="196">
        <v>12</v>
      </c>
      <c r="I188" s="197"/>
      <c r="J188" s="14"/>
      <c r="K188" s="14"/>
      <c r="L188" s="193"/>
      <c r="M188" s="198"/>
      <c r="N188" s="199"/>
      <c r="O188" s="199"/>
      <c r="P188" s="199"/>
      <c r="Q188" s="199"/>
      <c r="R188" s="199"/>
      <c r="S188" s="199"/>
      <c r="T188" s="20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4" t="s">
        <v>162</v>
      </c>
      <c r="AU188" s="194" t="s">
        <v>156</v>
      </c>
      <c r="AV188" s="14" t="s">
        <v>156</v>
      </c>
      <c r="AW188" s="14" t="s">
        <v>37</v>
      </c>
      <c r="AX188" s="14" t="s">
        <v>76</v>
      </c>
      <c r="AY188" s="194" t="s">
        <v>148</v>
      </c>
    </row>
    <row r="189" s="14" customFormat="1">
      <c r="A189" s="14"/>
      <c r="B189" s="193"/>
      <c r="C189" s="14"/>
      <c r="D189" s="179" t="s">
        <v>162</v>
      </c>
      <c r="E189" s="194" t="s">
        <v>3</v>
      </c>
      <c r="F189" s="195" t="s">
        <v>1301</v>
      </c>
      <c r="G189" s="14"/>
      <c r="H189" s="196">
        <v>6.4000000000000004</v>
      </c>
      <c r="I189" s="197"/>
      <c r="J189" s="14"/>
      <c r="K189" s="14"/>
      <c r="L189" s="193"/>
      <c r="M189" s="198"/>
      <c r="N189" s="199"/>
      <c r="O189" s="199"/>
      <c r="P189" s="199"/>
      <c r="Q189" s="199"/>
      <c r="R189" s="199"/>
      <c r="S189" s="199"/>
      <c r="T189" s="20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4" t="s">
        <v>162</v>
      </c>
      <c r="AU189" s="194" t="s">
        <v>156</v>
      </c>
      <c r="AV189" s="14" t="s">
        <v>156</v>
      </c>
      <c r="AW189" s="14" t="s">
        <v>37</v>
      </c>
      <c r="AX189" s="14" t="s">
        <v>76</v>
      </c>
      <c r="AY189" s="194" t="s">
        <v>148</v>
      </c>
    </row>
    <row r="190" s="13" customFormat="1">
      <c r="A190" s="13"/>
      <c r="B190" s="186"/>
      <c r="C190" s="13"/>
      <c r="D190" s="179" t="s">
        <v>162</v>
      </c>
      <c r="E190" s="187" t="s">
        <v>3</v>
      </c>
      <c r="F190" s="188" t="s">
        <v>1803</v>
      </c>
      <c r="G190" s="13"/>
      <c r="H190" s="187" t="s">
        <v>3</v>
      </c>
      <c r="I190" s="189"/>
      <c r="J190" s="13"/>
      <c r="K190" s="13"/>
      <c r="L190" s="186"/>
      <c r="M190" s="190"/>
      <c r="N190" s="191"/>
      <c r="O190" s="191"/>
      <c r="P190" s="191"/>
      <c r="Q190" s="191"/>
      <c r="R190" s="191"/>
      <c r="S190" s="191"/>
      <c r="T190" s="19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7" t="s">
        <v>162</v>
      </c>
      <c r="AU190" s="187" t="s">
        <v>156</v>
      </c>
      <c r="AV190" s="13" t="s">
        <v>84</v>
      </c>
      <c r="AW190" s="13" t="s">
        <v>37</v>
      </c>
      <c r="AX190" s="13" t="s">
        <v>76</v>
      </c>
      <c r="AY190" s="187" t="s">
        <v>148</v>
      </c>
    </row>
    <row r="191" s="14" customFormat="1">
      <c r="A191" s="14"/>
      <c r="B191" s="193"/>
      <c r="C191" s="14"/>
      <c r="D191" s="179" t="s">
        <v>162</v>
      </c>
      <c r="E191" s="194" t="s">
        <v>3</v>
      </c>
      <c r="F191" s="195" t="s">
        <v>1832</v>
      </c>
      <c r="G191" s="14"/>
      <c r="H191" s="196">
        <v>12</v>
      </c>
      <c r="I191" s="197"/>
      <c r="J191" s="14"/>
      <c r="K191" s="14"/>
      <c r="L191" s="193"/>
      <c r="M191" s="198"/>
      <c r="N191" s="199"/>
      <c r="O191" s="199"/>
      <c r="P191" s="199"/>
      <c r="Q191" s="199"/>
      <c r="R191" s="199"/>
      <c r="S191" s="199"/>
      <c r="T191" s="20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4" t="s">
        <v>162</v>
      </c>
      <c r="AU191" s="194" t="s">
        <v>156</v>
      </c>
      <c r="AV191" s="14" t="s">
        <v>156</v>
      </c>
      <c r="AW191" s="14" t="s">
        <v>37</v>
      </c>
      <c r="AX191" s="14" t="s">
        <v>76</v>
      </c>
      <c r="AY191" s="194" t="s">
        <v>148</v>
      </c>
    </row>
    <row r="192" s="14" customFormat="1">
      <c r="A192" s="14"/>
      <c r="B192" s="193"/>
      <c r="C192" s="14"/>
      <c r="D192" s="179" t="s">
        <v>162</v>
      </c>
      <c r="E192" s="194" t="s">
        <v>3</v>
      </c>
      <c r="F192" s="195" t="s">
        <v>1833</v>
      </c>
      <c r="G192" s="14"/>
      <c r="H192" s="196">
        <v>5.5999999999999996</v>
      </c>
      <c r="I192" s="197"/>
      <c r="J192" s="14"/>
      <c r="K192" s="14"/>
      <c r="L192" s="193"/>
      <c r="M192" s="198"/>
      <c r="N192" s="199"/>
      <c r="O192" s="199"/>
      <c r="P192" s="199"/>
      <c r="Q192" s="199"/>
      <c r="R192" s="199"/>
      <c r="S192" s="199"/>
      <c r="T192" s="20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4" t="s">
        <v>162</v>
      </c>
      <c r="AU192" s="194" t="s">
        <v>156</v>
      </c>
      <c r="AV192" s="14" t="s">
        <v>156</v>
      </c>
      <c r="AW192" s="14" t="s">
        <v>37</v>
      </c>
      <c r="AX192" s="14" t="s">
        <v>76</v>
      </c>
      <c r="AY192" s="194" t="s">
        <v>148</v>
      </c>
    </row>
    <row r="193" s="15" customFormat="1">
      <c r="A193" s="15"/>
      <c r="B193" s="201"/>
      <c r="C193" s="15"/>
      <c r="D193" s="179" t="s">
        <v>162</v>
      </c>
      <c r="E193" s="202" t="s">
        <v>3</v>
      </c>
      <c r="F193" s="203" t="s">
        <v>182</v>
      </c>
      <c r="G193" s="15"/>
      <c r="H193" s="204">
        <v>118</v>
      </c>
      <c r="I193" s="205"/>
      <c r="J193" s="15"/>
      <c r="K193" s="15"/>
      <c r="L193" s="201"/>
      <c r="M193" s="206"/>
      <c r="N193" s="207"/>
      <c r="O193" s="207"/>
      <c r="P193" s="207"/>
      <c r="Q193" s="207"/>
      <c r="R193" s="207"/>
      <c r="S193" s="207"/>
      <c r="T193" s="208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02" t="s">
        <v>162</v>
      </c>
      <c r="AU193" s="202" t="s">
        <v>156</v>
      </c>
      <c r="AV193" s="15" t="s">
        <v>155</v>
      </c>
      <c r="AW193" s="15" t="s">
        <v>37</v>
      </c>
      <c r="AX193" s="15" t="s">
        <v>84</v>
      </c>
      <c r="AY193" s="202" t="s">
        <v>148</v>
      </c>
    </row>
    <row r="194" s="14" customFormat="1">
      <c r="A194" s="14"/>
      <c r="B194" s="193"/>
      <c r="C194" s="14"/>
      <c r="D194" s="179" t="s">
        <v>162</v>
      </c>
      <c r="E194" s="14"/>
      <c r="F194" s="195" t="s">
        <v>1834</v>
      </c>
      <c r="G194" s="14"/>
      <c r="H194" s="196">
        <v>129.80000000000001</v>
      </c>
      <c r="I194" s="197"/>
      <c r="J194" s="14"/>
      <c r="K194" s="14"/>
      <c r="L194" s="193"/>
      <c r="M194" s="198"/>
      <c r="N194" s="199"/>
      <c r="O194" s="199"/>
      <c r="P194" s="199"/>
      <c r="Q194" s="199"/>
      <c r="R194" s="199"/>
      <c r="S194" s="199"/>
      <c r="T194" s="20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94" t="s">
        <v>162</v>
      </c>
      <c r="AU194" s="194" t="s">
        <v>156</v>
      </c>
      <c r="AV194" s="14" t="s">
        <v>156</v>
      </c>
      <c r="AW194" s="14" t="s">
        <v>4</v>
      </c>
      <c r="AX194" s="14" t="s">
        <v>84</v>
      </c>
      <c r="AY194" s="194" t="s">
        <v>148</v>
      </c>
    </row>
    <row r="195" s="2" customFormat="1" ht="24.15" customHeight="1">
      <c r="A195" s="39"/>
      <c r="B195" s="165"/>
      <c r="C195" s="212" t="s">
        <v>256</v>
      </c>
      <c r="D195" s="212" t="s">
        <v>658</v>
      </c>
      <c r="E195" s="213" t="s">
        <v>1835</v>
      </c>
      <c r="F195" s="214" t="s">
        <v>1836</v>
      </c>
      <c r="G195" s="215" t="s">
        <v>276</v>
      </c>
      <c r="H195" s="216">
        <v>45.979999999999997</v>
      </c>
      <c r="I195" s="217"/>
      <c r="J195" s="218">
        <f>ROUND(I195*H195,2)</f>
        <v>0</v>
      </c>
      <c r="K195" s="214" t="s">
        <v>154</v>
      </c>
      <c r="L195" s="219"/>
      <c r="M195" s="220" t="s">
        <v>3</v>
      </c>
      <c r="N195" s="221" t="s">
        <v>48</v>
      </c>
      <c r="O195" s="73"/>
      <c r="P195" s="175">
        <f>O195*H195</f>
        <v>0</v>
      </c>
      <c r="Q195" s="175">
        <v>0.00029999999999999997</v>
      </c>
      <c r="R195" s="175">
        <f>Q195*H195</f>
        <v>0.013793999999999997</v>
      </c>
      <c r="S195" s="175">
        <v>0</v>
      </c>
      <c r="T195" s="17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177" t="s">
        <v>214</v>
      </c>
      <c r="AT195" s="177" t="s">
        <v>658</v>
      </c>
      <c r="AU195" s="177" t="s">
        <v>156</v>
      </c>
      <c r="AY195" s="20" t="s">
        <v>148</v>
      </c>
      <c r="BE195" s="178">
        <f>IF(N195="základní",J195,0)</f>
        <v>0</v>
      </c>
      <c r="BF195" s="178">
        <f>IF(N195="snížená",J195,0)</f>
        <v>0</v>
      </c>
      <c r="BG195" s="178">
        <f>IF(N195="zákl. přenesená",J195,0)</f>
        <v>0</v>
      </c>
      <c r="BH195" s="178">
        <f>IF(N195="sníž. přenesená",J195,0)</f>
        <v>0</v>
      </c>
      <c r="BI195" s="178">
        <f>IF(N195="nulová",J195,0)</f>
        <v>0</v>
      </c>
      <c r="BJ195" s="20" t="s">
        <v>156</v>
      </c>
      <c r="BK195" s="178">
        <f>ROUND(I195*H195,2)</f>
        <v>0</v>
      </c>
      <c r="BL195" s="20" t="s">
        <v>155</v>
      </c>
      <c r="BM195" s="177" t="s">
        <v>1837</v>
      </c>
    </row>
    <row r="196" s="2" customFormat="1">
      <c r="A196" s="39"/>
      <c r="B196" s="40"/>
      <c r="C196" s="39"/>
      <c r="D196" s="179" t="s">
        <v>158</v>
      </c>
      <c r="E196" s="39"/>
      <c r="F196" s="180" t="s">
        <v>1836</v>
      </c>
      <c r="G196" s="39"/>
      <c r="H196" s="39"/>
      <c r="I196" s="181"/>
      <c r="J196" s="39"/>
      <c r="K196" s="39"/>
      <c r="L196" s="40"/>
      <c r="M196" s="182"/>
      <c r="N196" s="183"/>
      <c r="O196" s="73"/>
      <c r="P196" s="73"/>
      <c r="Q196" s="73"/>
      <c r="R196" s="73"/>
      <c r="S196" s="73"/>
      <c r="T196" s="74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20" t="s">
        <v>158</v>
      </c>
      <c r="AU196" s="20" t="s">
        <v>156</v>
      </c>
    </row>
    <row r="197" s="13" customFormat="1">
      <c r="A197" s="13"/>
      <c r="B197" s="186"/>
      <c r="C197" s="13"/>
      <c r="D197" s="179" t="s">
        <v>162</v>
      </c>
      <c r="E197" s="187" t="s">
        <v>3</v>
      </c>
      <c r="F197" s="188" t="s">
        <v>220</v>
      </c>
      <c r="G197" s="13"/>
      <c r="H197" s="187" t="s">
        <v>3</v>
      </c>
      <c r="I197" s="189"/>
      <c r="J197" s="13"/>
      <c r="K197" s="13"/>
      <c r="L197" s="186"/>
      <c r="M197" s="190"/>
      <c r="N197" s="191"/>
      <c r="O197" s="191"/>
      <c r="P197" s="191"/>
      <c r="Q197" s="191"/>
      <c r="R197" s="191"/>
      <c r="S197" s="191"/>
      <c r="T197" s="19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7" t="s">
        <v>162</v>
      </c>
      <c r="AU197" s="187" t="s">
        <v>156</v>
      </c>
      <c r="AV197" s="13" t="s">
        <v>84</v>
      </c>
      <c r="AW197" s="13" t="s">
        <v>37</v>
      </c>
      <c r="AX197" s="13" t="s">
        <v>76</v>
      </c>
      <c r="AY197" s="187" t="s">
        <v>148</v>
      </c>
    </row>
    <row r="198" s="14" customFormat="1">
      <c r="A198" s="14"/>
      <c r="B198" s="193"/>
      <c r="C198" s="14"/>
      <c r="D198" s="179" t="s">
        <v>162</v>
      </c>
      <c r="E198" s="194" t="s">
        <v>3</v>
      </c>
      <c r="F198" s="195" t="s">
        <v>1838</v>
      </c>
      <c r="G198" s="14"/>
      <c r="H198" s="196">
        <v>26</v>
      </c>
      <c r="I198" s="197"/>
      <c r="J198" s="14"/>
      <c r="K198" s="14"/>
      <c r="L198" s="193"/>
      <c r="M198" s="198"/>
      <c r="N198" s="199"/>
      <c r="O198" s="199"/>
      <c r="P198" s="199"/>
      <c r="Q198" s="199"/>
      <c r="R198" s="199"/>
      <c r="S198" s="199"/>
      <c r="T198" s="20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4" t="s">
        <v>162</v>
      </c>
      <c r="AU198" s="194" t="s">
        <v>156</v>
      </c>
      <c r="AV198" s="14" t="s">
        <v>156</v>
      </c>
      <c r="AW198" s="14" t="s">
        <v>37</v>
      </c>
      <c r="AX198" s="14" t="s">
        <v>76</v>
      </c>
      <c r="AY198" s="194" t="s">
        <v>148</v>
      </c>
    </row>
    <row r="199" s="14" customFormat="1">
      <c r="A199" s="14"/>
      <c r="B199" s="193"/>
      <c r="C199" s="14"/>
      <c r="D199" s="179" t="s">
        <v>162</v>
      </c>
      <c r="E199" s="194" t="s">
        <v>3</v>
      </c>
      <c r="F199" s="195" t="s">
        <v>1839</v>
      </c>
      <c r="G199" s="14"/>
      <c r="H199" s="196">
        <v>4.7999999999999998</v>
      </c>
      <c r="I199" s="197"/>
      <c r="J199" s="14"/>
      <c r="K199" s="14"/>
      <c r="L199" s="193"/>
      <c r="M199" s="198"/>
      <c r="N199" s="199"/>
      <c r="O199" s="199"/>
      <c r="P199" s="199"/>
      <c r="Q199" s="199"/>
      <c r="R199" s="199"/>
      <c r="S199" s="199"/>
      <c r="T199" s="20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4" t="s">
        <v>162</v>
      </c>
      <c r="AU199" s="194" t="s">
        <v>156</v>
      </c>
      <c r="AV199" s="14" t="s">
        <v>156</v>
      </c>
      <c r="AW199" s="14" t="s">
        <v>37</v>
      </c>
      <c r="AX199" s="14" t="s">
        <v>76</v>
      </c>
      <c r="AY199" s="194" t="s">
        <v>148</v>
      </c>
    </row>
    <row r="200" s="14" customFormat="1">
      <c r="A200" s="14"/>
      <c r="B200" s="193"/>
      <c r="C200" s="14"/>
      <c r="D200" s="179" t="s">
        <v>162</v>
      </c>
      <c r="E200" s="194" t="s">
        <v>3</v>
      </c>
      <c r="F200" s="195" t="s">
        <v>1840</v>
      </c>
      <c r="G200" s="14"/>
      <c r="H200" s="196">
        <v>1.8</v>
      </c>
      <c r="I200" s="197"/>
      <c r="J200" s="14"/>
      <c r="K200" s="14"/>
      <c r="L200" s="193"/>
      <c r="M200" s="198"/>
      <c r="N200" s="199"/>
      <c r="O200" s="199"/>
      <c r="P200" s="199"/>
      <c r="Q200" s="199"/>
      <c r="R200" s="199"/>
      <c r="S200" s="199"/>
      <c r="T200" s="20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4" t="s">
        <v>162</v>
      </c>
      <c r="AU200" s="194" t="s">
        <v>156</v>
      </c>
      <c r="AV200" s="14" t="s">
        <v>156</v>
      </c>
      <c r="AW200" s="14" t="s">
        <v>37</v>
      </c>
      <c r="AX200" s="14" t="s">
        <v>76</v>
      </c>
      <c r="AY200" s="194" t="s">
        <v>148</v>
      </c>
    </row>
    <row r="201" s="13" customFormat="1">
      <c r="A201" s="13"/>
      <c r="B201" s="186"/>
      <c r="C201" s="13"/>
      <c r="D201" s="179" t="s">
        <v>162</v>
      </c>
      <c r="E201" s="187" t="s">
        <v>3</v>
      </c>
      <c r="F201" s="188" t="s">
        <v>1803</v>
      </c>
      <c r="G201" s="13"/>
      <c r="H201" s="187" t="s">
        <v>3</v>
      </c>
      <c r="I201" s="189"/>
      <c r="J201" s="13"/>
      <c r="K201" s="13"/>
      <c r="L201" s="186"/>
      <c r="M201" s="190"/>
      <c r="N201" s="191"/>
      <c r="O201" s="191"/>
      <c r="P201" s="191"/>
      <c r="Q201" s="191"/>
      <c r="R201" s="191"/>
      <c r="S201" s="191"/>
      <c r="T201" s="19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7" t="s">
        <v>162</v>
      </c>
      <c r="AU201" s="187" t="s">
        <v>156</v>
      </c>
      <c r="AV201" s="13" t="s">
        <v>84</v>
      </c>
      <c r="AW201" s="13" t="s">
        <v>37</v>
      </c>
      <c r="AX201" s="13" t="s">
        <v>76</v>
      </c>
      <c r="AY201" s="187" t="s">
        <v>148</v>
      </c>
    </row>
    <row r="202" s="14" customFormat="1">
      <c r="A202" s="14"/>
      <c r="B202" s="193"/>
      <c r="C202" s="14"/>
      <c r="D202" s="179" t="s">
        <v>162</v>
      </c>
      <c r="E202" s="194" t="s">
        <v>3</v>
      </c>
      <c r="F202" s="195" t="s">
        <v>1841</v>
      </c>
      <c r="G202" s="14"/>
      <c r="H202" s="196">
        <v>6</v>
      </c>
      <c r="I202" s="197"/>
      <c r="J202" s="14"/>
      <c r="K202" s="14"/>
      <c r="L202" s="193"/>
      <c r="M202" s="198"/>
      <c r="N202" s="199"/>
      <c r="O202" s="199"/>
      <c r="P202" s="199"/>
      <c r="Q202" s="199"/>
      <c r="R202" s="199"/>
      <c r="S202" s="199"/>
      <c r="T202" s="20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4" t="s">
        <v>162</v>
      </c>
      <c r="AU202" s="194" t="s">
        <v>156</v>
      </c>
      <c r="AV202" s="14" t="s">
        <v>156</v>
      </c>
      <c r="AW202" s="14" t="s">
        <v>37</v>
      </c>
      <c r="AX202" s="14" t="s">
        <v>76</v>
      </c>
      <c r="AY202" s="194" t="s">
        <v>148</v>
      </c>
    </row>
    <row r="203" s="14" customFormat="1">
      <c r="A203" s="14"/>
      <c r="B203" s="193"/>
      <c r="C203" s="14"/>
      <c r="D203" s="179" t="s">
        <v>162</v>
      </c>
      <c r="E203" s="194" t="s">
        <v>3</v>
      </c>
      <c r="F203" s="195" t="s">
        <v>1842</v>
      </c>
      <c r="G203" s="14"/>
      <c r="H203" s="196">
        <v>3.2000000000000002</v>
      </c>
      <c r="I203" s="197"/>
      <c r="J203" s="14"/>
      <c r="K203" s="14"/>
      <c r="L203" s="193"/>
      <c r="M203" s="198"/>
      <c r="N203" s="199"/>
      <c r="O203" s="199"/>
      <c r="P203" s="199"/>
      <c r="Q203" s="199"/>
      <c r="R203" s="199"/>
      <c r="S203" s="199"/>
      <c r="T203" s="20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4" t="s">
        <v>162</v>
      </c>
      <c r="AU203" s="194" t="s">
        <v>156</v>
      </c>
      <c r="AV203" s="14" t="s">
        <v>156</v>
      </c>
      <c r="AW203" s="14" t="s">
        <v>37</v>
      </c>
      <c r="AX203" s="14" t="s">
        <v>76</v>
      </c>
      <c r="AY203" s="194" t="s">
        <v>148</v>
      </c>
    </row>
    <row r="204" s="15" customFormat="1">
      <c r="A204" s="15"/>
      <c r="B204" s="201"/>
      <c r="C204" s="15"/>
      <c r="D204" s="179" t="s">
        <v>162</v>
      </c>
      <c r="E204" s="202" t="s">
        <v>3</v>
      </c>
      <c r="F204" s="203" t="s">
        <v>182</v>
      </c>
      <c r="G204" s="15"/>
      <c r="H204" s="204">
        <v>41.800000000000004</v>
      </c>
      <c r="I204" s="205"/>
      <c r="J204" s="15"/>
      <c r="K204" s="15"/>
      <c r="L204" s="201"/>
      <c r="M204" s="206"/>
      <c r="N204" s="207"/>
      <c r="O204" s="207"/>
      <c r="P204" s="207"/>
      <c r="Q204" s="207"/>
      <c r="R204" s="207"/>
      <c r="S204" s="207"/>
      <c r="T204" s="208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02" t="s">
        <v>162</v>
      </c>
      <c r="AU204" s="202" t="s">
        <v>156</v>
      </c>
      <c r="AV204" s="15" t="s">
        <v>155</v>
      </c>
      <c r="AW204" s="15" t="s">
        <v>37</v>
      </c>
      <c r="AX204" s="15" t="s">
        <v>84</v>
      </c>
      <c r="AY204" s="202" t="s">
        <v>148</v>
      </c>
    </row>
    <row r="205" s="14" customFormat="1">
      <c r="A205" s="14"/>
      <c r="B205" s="193"/>
      <c r="C205" s="14"/>
      <c r="D205" s="179" t="s">
        <v>162</v>
      </c>
      <c r="E205" s="14"/>
      <c r="F205" s="195" t="s">
        <v>1843</v>
      </c>
      <c r="G205" s="14"/>
      <c r="H205" s="196">
        <v>45.979999999999997</v>
      </c>
      <c r="I205" s="197"/>
      <c r="J205" s="14"/>
      <c r="K205" s="14"/>
      <c r="L205" s="193"/>
      <c r="M205" s="198"/>
      <c r="N205" s="199"/>
      <c r="O205" s="199"/>
      <c r="P205" s="199"/>
      <c r="Q205" s="199"/>
      <c r="R205" s="199"/>
      <c r="S205" s="199"/>
      <c r="T205" s="20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4" t="s">
        <v>162</v>
      </c>
      <c r="AU205" s="194" t="s">
        <v>156</v>
      </c>
      <c r="AV205" s="14" t="s">
        <v>156</v>
      </c>
      <c r="AW205" s="14" t="s">
        <v>4</v>
      </c>
      <c r="AX205" s="14" t="s">
        <v>84</v>
      </c>
      <c r="AY205" s="194" t="s">
        <v>148</v>
      </c>
    </row>
    <row r="206" s="2" customFormat="1" ht="44.25" customHeight="1">
      <c r="A206" s="39"/>
      <c r="B206" s="165"/>
      <c r="C206" s="166" t="s">
        <v>264</v>
      </c>
      <c r="D206" s="166" t="s">
        <v>150</v>
      </c>
      <c r="E206" s="167" t="s">
        <v>1844</v>
      </c>
      <c r="F206" s="168" t="s">
        <v>1845</v>
      </c>
      <c r="G206" s="169" t="s">
        <v>153</v>
      </c>
      <c r="H206" s="170">
        <v>121</v>
      </c>
      <c r="I206" s="171"/>
      <c r="J206" s="172">
        <f>ROUND(I206*H206,2)</f>
        <v>0</v>
      </c>
      <c r="K206" s="168" t="s">
        <v>154</v>
      </c>
      <c r="L206" s="40"/>
      <c r="M206" s="173" t="s">
        <v>3</v>
      </c>
      <c r="N206" s="174" t="s">
        <v>48</v>
      </c>
      <c r="O206" s="73"/>
      <c r="P206" s="175">
        <f>O206*H206</f>
        <v>0</v>
      </c>
      <c r="Q206" s="175">
        <v>0.0085199999999999998</v>
      </c>
      <c r="R206" s="175">
        <f>Q206*H206</f>
        <v>1.0309200000000001</v>
      </c>
      <c r="S206" s="175">
        <v>0</v>
      </c>
      <c r="T206" s="17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177" t="s">
        <v>155</v>
      </c>
      <c r="AT206" s="177" t="s">
        <v>150</v>
      </c>
      <c r="AU206" s="177" t="s">
        <v>156</v>
      </c>
      <c r="AY206" s="20" t="s">
        <v>148</v>
      </c>
      <c r="BE206" s="178">
        <f>IF(N206="základní",J206,0)</f>
        <v>0</v>
      </c>
      <c r="BF206" s="178">
        <f>IF(N206="snížená",J206,0)</f>
        <v>0</v>
      </c>
      <c r="BG206" s="178">
        <f>IF(N206="zákl. přenesená",J206,0)</f>
        <v>0</v>
      </c>
      <c r="BH206" s="178">
        <f>IF(N206="sníž. přenesená",J206,0)</f>
        <v>0</v>
      </c>
      <c r="BI206" s="178">
        <f>IF(N206="nulová",J206,0)</f>
        <v>0</v>
      </c>
      <c r="BJ206" s="20" t="s">
        <v>156</v>
      </c>
      <c r="BK206" s="178">
        <f>ROUND(I206*H206,2)</f>
        <v>0</v>
      </c>
      <c r="BL206" s="20" t="s">
        <v>155</v>
      </c>
      <c r="BM206" s="177" t="s">
        <v>1846</v>
      </c>
    </row>
    <row r="207" s="2" customFormat="1">
      <c r="A207" s="39"/>
      <c r="B207" s="40"/>
      <c r="C207" s="39"/>
      <c r="D207" s="179" t="s">
        <v>158</v>
      </c>
      <c r="E207" s="39"/>
      <c r="F207" s="180" t="s">
        <v>1847</v>
      </c>
      <c r="G207" s="39"/>
      <c r="H207" s="39"/>
      <c r="I207" s="181"/>
      <c r="J207" s="39"/>
      <c r="K207" s="39"/>
      <c r="L207" s="40"/>
      <c r="M207" s="182"/>
      <c r="N207" s="183"/>
      <c r="O207" s="73"/>
      <c r="P207" s="73"/>
      <c r="Q207" s="73"/>
      <c r="R207" s="73"/>
      <c r="S207" s="73"/>
      <c r="T207" s="74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20" t="s">
        <v>158</v>
      </c>
      <c r="AU207" s="20" t="s">
        <v>156</v>
      </c>
    </row>
    <row r="208" s="2" customFormat="1">
      <c r="A208" s="39"/>
      <c r="B208" s="40"/>
      <c r="C208" s="39"/>
      <c r="D208" s="184" t="s">
        <v>160</v>
      </c>
      <c r="E208" s="39"/>
      <c r="F208" s="185" t="s">
        <v>1848</v>
      </c>
      <c r="G208" s="39"/>
      <c r="H208" s="39"/>
      <c r="I208" s="181"/>
      <c r="J208" s="39"/>
      <c r="K208" s="39"/>
      <c r="L208" s="40"/>
      <c r="M208" s="182"/>
      <c r="N208" s="183"/>
      <c r="O208" s="73"/>
      <c r="P208" s="73"/>
      <c r="Q208" s="73"/>
      <c r="R208" s="73"/>
      <c r="S208" s="73"/>
      <c r="T208" s="74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20" t="s">
        <v>160</v>
      </c>
      <c r="AU208" s="20" t="s">
        <v>156</v>
      </c>
    </row>
    <row r="209" s="13" customFormat="1">
      <c r="A209" s="13"/>
      <c r="B209" s="186"/>
      <c r="C209" s="13"/>
      <c r="D209" s="179" t="s">
        <v>162</v>
      </c>
      <c r="E209" s="187" t="s">
        <v>3</v>
      </c>
      <c r="F209" s="188" t="s">
        <v>1794</v>
      </c>
      <c r="G209" s="13"/>
      <c r="H209" s="187" t="s">
        <v>3</v>
      </c>
      <c r="I209" s="189"/>
      <c r="J209" s="13"/>
      <c r="K209" s="13"/>
      <c r="L209" s="186"/>
      <c r="M209" s="190"/>
      <c r="N209" s="191"/>
      <c r="O209" s="191"/>
      <c r="P209" s="191"/>
      <c r="Q209" s="191"/>
      <c r="R209" s="191"/>
      <c r="S209" s="191"/>
      <c r="T209" s="19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7" t="s">
        <v>162</v>
      </c>
      <c r="AU209" s="187" t="s">
        <v>156</v>
      </c>
      <c r="AV209" s="13" t="s">
        <v>84</v>
      </c>
      <c r="AW209" s="13" t="s">
        <v>37</v>
      </c>
      <c r="AX209" s="13" t="s">
        <v>76</v>
      </c>
      <c r="AY209" s="187" t="s">
        <v>148</v>
      </c>
    </row>
    <row r="210" s="14" customFormat="1">
      <c r="A210" s="14"/>
      <c r="B210" s="193"/>
      <c r="C210" s="14"/>
      <c r="D210" s="179" t="s">
        <v>162</v>
      </c>
      <c r="E210" s="194" t="s">
        <v>3</v>
      </c>
      <c r="F210" s="195" t="s">
        <v>1795</v>
      </c>
      <c r="G210" s="14"/>
      <c r="H210" s="196">
        <v>121</v>
      </c>
      <c r="I210" s="197"/>
      <c r="J210" s="14"/>
      <c r="K210" s="14"/>
      <c r="L210" s="193"/>
      <c r="M210" s="198"/>
      <c r="N210" s="199"/>
      <c r="O210" s="199"/>
      <c r="P210" s="199"/>
      <c r="Q210" s="199"/>
      <c r="R210" s="199"/>
      <c r="S210" s="199"/>
      <c r="T210" s="20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4" t="s">
        <v>162</v>
      </c>
      <c r="AU210" s="194" t="s">
        <v>156</v>
      </c>
      <c r="AV210" s="14" t="s">
        <v>156</v>
      </c>
      <c r="AW210" s="14" t="s">
        <v>37</v>
      </c>
      <c r="AX210" s="14" t="s">
        <v>84</v>
      </c>
      <c r="AY210" s="194" t="s">
        <v>148</v>
      </c>
    </row>
    <row r="211" s="2" customFormat="1" ht="24.15" customHeight="1">
      <c r="A211" s="39"/>
      <c r="B211" s="165"/>
      <c r="C211" s="212" t="s">
        <v>273</v>
      </c>
      <c r="D211" s="212" t="s">
        <v>658</v>
      </c>
      <c r="E211" s="213" t="s">
        <v>1849</v>
      </c>
      <c r="F211" s="214" t="s">
        <v>1850</v>
      </c>
      <c r="G211" s="215" t="s">
        <v>153</v>
      </c>
      <c r="H211" s="216">
        <v>127.05</v>
      </c>
      <c r="I211" s="217"/>
      <c r="J211" s="218">
        <f>ROUND(I211*H211,2)</f>
        <v>0</v>
      </c>
      <c r="K211" s="214" t="s">
        <v>154</v>
      </c>
      <c r="L211" s="219"/>
      <c r="M211" s="220" t="s">
        <v>3</v>
      </c>
      <c r="N211" s="221" t="s">
        <v>48</v>
      </c>
      <c r="O211" s="73"/>
      <c r="P211" s="175">
        <f>O211*H211</f>
        <v>0</v>
      </c>
      <c r="Q211" s="175">
        <v>0.0030000000000000001</v>
      </c>
      <c r="R211" s="175">
        <f>Q211*H211</f>
        <v>0.38114999999999999</v>
      </c>
      <c r="S211" s="175">
        <v>0</v>
      </c>
      <c r="T211" s="17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177" t="s">
        <v>214</v>
      </c>
      <c r="AT211" s="177" t="s">
        <v>658</v>
      </c>
      <c r="AU211" s="177" t="s">
        <v>156</v>
      </c>
      <c r="AY211" s="20" t="s">
        <v>148</v>
      </c>
      <c r="BE211" s="178">
        <f>IF(N211="základní",J211,0)</f>
        <v>0</v>
      </c>
      <c r="BF211" s="178">
        <f>IF(N211="snížená",J211,0)</f>
        <v>0</v>
      </c>
      <c r="BG211" s="178">
        <f>IF(N211="zákl. přenesená",J211,0)</f>
        <v>0</v>
      </c>
      <c r="BH211" s="178">
        <f>IF(N211="sníž. přenesená",J211,0)</f>
        <v>0</v>
      </c>
      <c r="BI211" s="178">
        <f>IF(N211="nulová",J211,0)</f>
        <v>0</v>
      </c>
      <c r="BJ211" s="20" t="s">
        <v>156</v>
      </c>
      <c r="BK211" s="178">
        <f>ROUND(I211*H211,2)</f>
        <v>0</v>
      </c>
      <c r="BL211" s="20" t="s">
        <v>155</v>
      </c>
      <c r="BM211" s="177" t="s">
        <v>1851</v>
      </c>
    </row>
    <row r="212" s="2" customFormat="1">
      <c r="A212" s="39"/>
      <c r="B212" s="40"/>
      <c r="C212" s="39"/>
      <c r="D212" s="179" t="s">
        <v>158</v>
      </c>
      <c r="E212" s="39"/>
      <c r="F212" s="180" t="s">
        <v>1850</v>
      </c>
      <c r="G212" s="39"/>
      <c r="H212" s="39"/>
      <c r="I212" s="181"/>
      <c r="J212" s="39"/>
      <c r="K212" s="39"/>
      <c r="L212" s="40"/>
      <c r="M212" s="182"/>
      <c r="N212" s="183"/>
      <c r="O212" s="73"/>
      <c r="P212" s="73"/>
      <c r="Q212" s="73"/>
      <c r="R212" s="73"/>
      <c r="S212" s="73"/>
      <c r="T212" s="74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20" t="s">
        <v>158</v>
      </c>
      <c r="AU212" s="20" t="s">
        <v>156</v>
      </c>
    </row>
    <row r="213" s="14" customFormat="1">
      <c r="A213" s="14"/>
      <c r="B213" s="193"/>
      <c r="C213" s="14"/>
      <c r="D213" s="179" t="s">
        <v>162</v>
      </c>
      <c r="E213" s="14"/>
      <c r="F213" s="195" t="s">
        <v>1852</v>
      </c>
      <c r="G213" s="14"/>
      <c r="H213" s="196">
        <v>127.05</v>
      </c>
      <c r="I213" s="197"/>
      <c r="J213" s="14"/>
      <c r="K213" s="14"/>
      <c r="L213" s="193"/>
      <c r="M213" s="198"/>
      <c r="N213" s="199"/>
      <c r="O213" s="199"/>
      <c r="P213" s="199"/>
      <c r="Q213" s="199"/>
      <c r="R213" s="199"/>
      <c r="S213" s="199"/>
      <c r="T213" s="20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4" t="s">
        <v>162</v>
      </c>
      <c r="AU213" s="194" t="s">
        <v>156</v>
      </c>
      <c r="AV213" s="14" t="s">
        <v>156</v>
      </c>
      <c r="AW213" s="14" t="s">
        <v>4</v>
      </c>
      <c r="AX213" s="14" t="s">
        <v>84</v>
      </c>
      <c r="AY213" s="194" t="s">
        <v>148</v>
      </c>
    </row>
    <row r="214" s="2" customFormat="1" ht="44.25" customHeight="1">
      <c r="A214" s="39"/>
      <c r="B214" s="165"/>
      <c r="C214" s="166" t="s">
        <v>282</v>
      </c>
      <c r="D214" s="166" t="s">
        <v>150</v>
      </c>
      <c r="E214" s="167" t="s">
        <v>1853</v>
      </c>
      <c r="F214" s="168" t="s">
        <v>1854</v>
      </c>
      <c r="G214" s="169" t="s">
        <v>153</v>
      </c>
      <c r="H214" s="170">
        <v>460.76999999999998</v>
      </c>
      <c r="I214" s="171"/>
      <c r="J214" s="172">
        <f>ROUND(I214*H214,2)</f>
        <v>0</v>
      </c>
      <c r="K214" s="168" t="s">
        <v>154</v>
      </c>
      <c r="L214" s="40"/>
      <c r="M214" s="173" t="s">
        <v>3</v>
      </c>
      <c r="N214" s="174" t="s">
        <v>48</v>
      </c>
      <c r="O214" s="73"/>
      <c r="P214" s="175">
        <f>O214*H214</f>
        <v>0</v>
      </c>
      <c r="Q214" s="175">
        <v>0.0086</v>
      </c>
      <c r="R214" s="175">
        <f>Q214*H214</f>
        <v>3.9626219999999996</v>
      </c>
      <c r="S214" s="175">
        <v>0</v>
      </c>
      <c r="T214" s="17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177" t="s">
        <v>155</v>
      </c>
      <c r="AT214" s="177" t="s">
        <v>150</v>
      </c>
      <c r="AU214" s="177" t="s">
        <v>156</v>
      </c>
      <c r="AY214" s="20" t="s">
        <v>148</v>
      </c>
      <c r="BE214" s="178">
        <f>IF(N214="základní",J214,0)</f>
        <v>0</v>
      </c>
      <c r="BF214" s="178">
        <f>IF(N214="snížená",J214,0)</f>
        <v>0</v>
      </c>
      <c r="BG214" s="178">
        <f>IF(N214="zákl. přenesená",J214,0)</f>
        <v>0</v>
      </c>
      <c r="BH214" s="178">
        <f>IF(N214="sníž. přenesená",J214,0)</f>
        <v>0</v>
      </c>
      <c r="BI214" s="178">
        <f>IF(N214="nulová",J214,0)</f>
        <v>0</v>
      </c>
      <c r="BJ214" s="20" t="s">
        <v>156</v>
      </c>
      <c r="BK214" s="178">
        <f>ROUND(I214*H214,2)</f>
        <v>0</v>
      </c>
      <c r="BL214" s="20" t="s">
        <v>155</v>
      </c>
      <c r="BM214" s="177" t="s">
        <v>1855</v>
      </c>
    </row>
    <row r="215" s="2" customFormat="1">
      <c r="A215" s="39"/>
      <c r="B215" s="40"/>
      <c r="C215" s="39"/>
      <c r="D215" s="179" t="s">
        <v>158</v>
      </c>
      <c r="E215" s="39"/>
      <c r="F215" s="180" t="s">
        <v>1856</v>
      </c>
      <c r="G215" s="39"/>
      <c r="H215" s="39"/>
      <c r="I215" s="181"/>
      <c r="J215" s="39"/>
      <c r="K215" s="39"/>
      <c r="L215" s="40"/>
      <c r="M215" s="182"/>
      <c r="N215" s="183"/>
      <c r="O215" s="73"/>
      <c r="P215" s="73"/>
      <c r="Q215" s="73"/>
      <c r="R215" s="73"/>
      <c r="S215" s="73"/>
      <c r="T215" s="74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20" t="s">
        <v>158</v>
      </c>
      <c r="AU215" s="20" t="s">
        <v>156</v>
      </c>
    </row>
    <row r="216" s="2" customFormat="1">
      <c r="A216" s="39"/>
      <c r="B216" s="40"/>
      <c r="C216" s="39"/>
      <c r="D216" s="184" t="s">
        <v>160</v>
      </c>
      <c r="E216" s="39"/>
      <c r="F216" s="185" t="s">
        <v>1857</v>
      </c>
      <c r="G216" s="39"/>
      <c r="H216" s="39"/>
      <c r="I216" s="181"/>
      <c r="J216" s="39"/>
      <c r="K216" s="39"/>
      <c r="L216" s="40"/>
      <c r="M216" s="182"/>
      <c r="N216" s="183"/>
      <c r="O216" s="73"/>
      <c r="P216" s="73"/>
      <c r="Q216" s="73"/>
      <c r="R216" s="73"/>
      <c r="S216" s="73"/>
      <c r="T216" s="74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20" t="s">
        <v>160</v>
      </c>
      <c r="AU216" s="20" t="s">
        <v>156</v>
      </c>
    </row>
    <row r="217" s="13" customFormat="1">
      <c r="A217" s="13"/>
      <c r="B217" s="186"/>
      <c r="C217" s="13"/>
      <c r="D217" s="179" t="s">
        <v>162</v>
      </c>
      <c r="E217" s="187" t="s">
        <v>3</v>
      </c>
      <c r="F217" s="188" t="s">
        <v>1796</v>
      </c>
      <c r="G217" s="13"/>
      <c r="H217" s="187" t="s">
        <v>3</v>
      </c>
      <c r="I217" s="189"/>
      <c r="J217" s="13"/>
      <c r="K217" s="13"/>
      <c r="L217" s="186"/>
      <c r="M217" s="190"/>
      <c r="N217" s="191"/>
      <c r="O217" s="191"/>
      <c r="P217" s="191"/>
      <c r="Q217" s="191"/>
      <c r="R217" s="191"/>
      <c r="S217" s="191"/>
      <c r="T217" s="19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7" t="s">
        <v>162</v>
      </c>
      <c r="AU217" s="187" t="s">
        <v>156</v>
      </c>
      <c r="AV217" s="13" t="s">
        <v>84</v>
      </c>
      <c r="AW217" s="13" t="s">
        <v>37</v>
      </c>
      <c r="AX217" s="13" t="s">
        <v>76</v>
      </c>
      <c r="AY217" s="187" t="s">
        <v>148</v>
      </c>
    </row>
    <row r="218" s="14" customFormat="1">
      <c r="A218" s="14"/>
      <c r="B218" s="193"/>
      <c r="C218" s="14"/>
      <c r="D218" s="179" t="s">
        <v>162</v>
      </c>
      <c r="E218" s="194" t="s">
        <v>3</v>
      </c>
      <c r="F218" s="195" t="s">
        <v>1797</v>
      </c>
      <c r="G218" s="14"/>
      <c r="H218" s="196">
        <v>460.76999999999998</v>
      </c>
      <c r="I218" s="197"/>
      <c r="J218" s="14"/>
      <c r="K218" s="14"/>
      <c r="L218" s="193"/>
      <c r="M218" s="198"/>
      <c r="N218" s="199"/>
      <c r="O218" s="199"/>
      <c r="P218" s="199"/>
      <c r="Q218" s="199"/>
      <c r="R218" s="199"/>
      <c r="S218" s="199"/>
      <c r="T218" s="20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4" t="s">
        <v>162</v>
      </c>
      <c r="AU218" s="194" t="s">
        <v>156</v>
      </c>
      <c r="AV218" s="14" t="s">
        <v>156</v>
      </c>
      <c r="AW218" s="14" t="s">
        <v>37</v>
      </c>
      <c r="AX218" s="14" t="s">
        <v>84</v>
      </c>
      <c r="AY218" s="194" t="s">
        <v>148</v>
      </c>
    </row>
    <row r="219" s="2" customFormat="1" ht="16.5" customHeight="1">
      <c r="A219" s="39"/>
      <c r="B219" s="165"/>
      <c r="C219" s="212" t="s">
        <v>295</v>
      </c>
      <c r="D219" s="212" t="s">
        <v>658</v>
      </c>
      <c r="E219" s="213" t="s">
        <v>1858</v>
      </c>
      <c r="F219" s="214" t="s">
        <v>1859</v>
      </c>
      <c r="G219" s="215" t="s">
        <v>153</v>
      </c>
      <c r="H219" s="216">
        <v>483.80900000000003</v>
      </c>
      <c r="I219" s="217"/>
      <c r="J219" s="218">
        <f>ROUND(I219*H219,2)</f>
        <v>0</v>
      </c>
      <c r="K219" s="214" t="s">
        <v>154</v>
      </c>
      <c r="L219" s="219"/>
      <c r="M219" s="220" t="s">
        <v>3</v>
      </c>
      <c r="N219" s="221" t="s">
        <v>48</v>
      </c>
      <c r="O219" s="73"/>
      <c r="P219" s="175">
        <f>O219*H219</f>
        <v>0</v>
      </c>
      <c r="Q219" s="175">
        <v>0.0023999999999999998</v>
      </c>
      <c r="R219" s="175">
        <f>Q219*H219</f>
        <v>1.1611415999999999</v>
      </c>
      <c r="S219" s="175">
        <v>0</v>
      </c>
      <c r="T219" s="17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177" t="s">
        <v>214</v>
      </c>
      <c r="AT219" s="177" t="s">
        <v>658</v>
      </c>
      <c r="AU219" s="177" t="s">
        <v>156</v>
      </c>
      <c r="AY219" s="20" t="s">
        <v>148</v>
      </c>
      <c r="BE219" s="178">
        <f>IF(N219="základní",J219,0)</f>
        <v>0</v>
      </c>
      <c r="BF219" s="178">
        <f>IF(N219="snížená",J219,0)</f>
        <v>0</v>
      </c>
      <c r="BG219" s="178">
        <f>IF(N219="zákl. přenesená",J219,0)</f>
        <v>0</v>
      </c>
      <c r="BH219" s="178">
        <f>IF(N219="sníž. přenesená",J219,0)</f>
        <v>0</v>
      </c>
      <c r="BI219" s="178">
        <f>IF(N219="nulová",J219,0)</f>
        <v>0</v>
      </c>
      <c r="BJ219" s="20" t="s">
        <v>156</v>
      </c>
      <c r="BK219" s="178">
        <f>ROUND(I219*H219,2)</f>
        <v>0</v>
      </c>
      <c r="BL219" s="20" t="s">
        <v>155</v>
      </c>
      <c r="BM219" s="177" t="s">
        <v>1860</v>
      </c>
    </row>
    <row r="220" s="2" customFormat="1">
      <c r="A220" s="39"/>
      <c r="B220" s="40"/>
      <c r="C220" s="39"/>
      <c r="D220" s="179" t="s">
        <v>158</v>
      </c>
      <c r="E220" s="39"/>
      <c r="F220" s="180" t="s">
        <v>1859</v>
      </c>
      <c r="G220" s="39"/>
      <c r="H220" s="39"/>
      <c r="I220" s="181"/>
      <c r="J220" s="39"/>
      <c r="K220" s="39"/>
      <c r="L220" s="40"/>
      <c r="M220" s="182"/>
      <c r="N220" s="183"/>
      <c r="O220" s="73"/>
      <c r="P220" s="73"/>
      <c r="Q220" s="73"/>
      <c r="R220" s="73"/>
      <c r="S220" s="73"/>
      <c r="T220" s="74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20" t="s">
        <v>158</v>
      </c>
      <c r="AU220" s="20" t="s">
        <v>156</v>
      </c>
    </row>
    <row r="221" s="14" customFormat="1">
      <c r="A221" s="14"/>
      <c r="B221" s="193"/>
      <c r="C221" s="14"/>
      <c r="D221" s="179" t="s">
        <v>162</v>
      </c>
      <c r="E221" s="14"/>
      <c r="F221" s="195" t="s">
        <v>1861</v>
      </c>
      <c r="G221" s="14"/>
      <c r="H221" s="196">
        <v>483.80900000000003</v>
      </c>
      <c r="I221" s="197"/>
      <c r="J221" s="14"/>
      <c r="K221" s="14"/>
      <c r="L221" s="193"/>
      <c r="M221" s="198"/>
      <c r="N221" s="199"/>
      <c r="O221" s="199"/>
      <c r="P221" s="199"/>
      <c r="Q221" s="199"/>
      <c r="R221" s="199"/>
      <c r="S221" s="199"/>
      <c r="T221" s="20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194" t="s">
        <v>162</v>
      </c>
      <c r="AU221" s="194" t="s">
        <v>156</v>
      </c>
      <c r="AV221" s="14" t="s">
        <v>156</v>
      </c>
      <c r="AW221" s="14" t="s">
        <v>4</v>
      </c>
      <c r="AX221" s="14" t="s">
        <v>84</v>
      </c>
      <c r="AY221" s="194" t="s">
        <v>148</v>
      </c>
    </row>
    <row r="222" s="2" customFormat="1" ht="37.8" customHeight="1">
      <c r="A222" s="39"/>
      <c r="B222" s="165"/>
      <c r="C222" s="166" t="s">
        <v>304</v>
      </c>
      <c r="D222" s="166" t="s">
        <v>150</v>
      </c>
      <c r="E222" s="167" t="s">
        <v>1862</v>
      </c>
      <c r="F222" s="168" t="s">
        <v>1863</v>
      </c>
      <c r="G222" s="169" t="s">
        <v>276</v>
      </c>
      <c r="H222" s="170">
        <v>138.5</v>
      </c>
      <c r="I222" s="171"/>
      <c r="J222" s="172">
        <f>ROUND(I222*H222,2)</f>
        <v>0</v>
      </c>
      <c r="K222" s="168" t="s">
        <v>154</v>
      </c>
      <c r="L222" s="40"/>
      <c r="M222" s="173" t="s">
        <v>3</v>
      </c>
      <c r="N222" s="174" t="s">
        <v>48</v>
      </c>
      <c r="O222" s="73"/>
      <c r="P222" s="175">
        <f>O222*H222</f>
        <v>0</v>
      </c>
      <c r="Q222" s="175">
        <v>0.0033899999999999998</v>
      </c>
      <c r="R222" s="175">
        <f>Q222*H222</f>
        <v>0.46951499999999996</v>
      </c>
      <c r="S222" s="175">
        <v>0</v>
      </c>
      <c r="T222" s="17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177" t="s">
        <v>155</v>
      </c>
      <c r="AT222" s="177" t="s">
        <v>150</v>
      </c>
      <c r="AU222" s="177" t="s">
        <v>156</v>
      </c>
      <c r="AY222" s="20" t="s">
        <v>148</v>
      </c>
      <c r="BE222" s="178">
        <f>IF(N222="základní",J222,0)</f>
        <v>0</v>
      </c>
      <c r="BF222" s="178">
        <f>IF(N222="snížená",J222,0)</f>
        <v>0</v>
      </c>
      <c r="BG222" s="178">
        <f>IF(N222="zákl. přenesená",J222,0)</f>
        <v>0</v>
      </c>
      <c r="BH222" s="178">
        <f>IF(N222="sníž. přenesená",J222,0)</f>
        <v>0</v>
      </c>
      <c r="BI222" s="178">
        <f>IF(N222="nulová",J222,0)</f>
        <v>0</v>
      </c>
      <c r="BJ222" s="20" t="s">
        <v>156</v>
      </c>
      <c r="BK222" s="178">
        <f>ROUND(I222*H222,2)</f>
        <v>0</v>
      </c>
      <c r="BL222" s="20" t="s">
        <v>155</v>
      </c>
      <c r="BM222" s="177" t="s">
        <v>1864</v>
      </c>
    </row>
    <row r="223" s="2" customFormat="1">
      <c r="A223" s="39"/>
      <c r="B223" s="40"/>
      <c r="C223" s="39"/>
      <c r="D223" s="179" t="s">
        <v>158</v>
      </c>
      <c r="E223" s="39"/>
      <c r="F223" s="180" t="s">
        <v>1865</v>
      </c>
      <c r="G223" s="39"/>
      <c r="H223" s="39"/>
      <c r="I223" s="181"/>
      <c r="J223" s="39"/>
      <c r="K223" s="39"/>
      <c r="L223" s="40"/>
      <c r="M223" s="182"/>
      <c r="N223" s="183"/>
      <c r="O223" s="73"/>
      <c r="P223" s="73"/>
      <c r="Q223" s="73"/>
      <c r="R223" s="73"/>
      <c r="S223" s="73"/>
      <c r="T223" s="74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20" t="s">
        <v>158</v>
      </c>
      <c r="AU223" s="20" t="s">
        <v>156</v>
      </c>
    </row>
    <row r="224" s="2" customFormat="1">
      <c r="A224" s="39"/>
      <c r="B224" s="40"/>
      <c r="C224" s="39"/>
      <c r="D224" s="184" t="s">
        <v>160</v>
      </c>
      <c r="E224" s="39"/>
      <c r="F224" s="185" t="s">
        <v>1866</v>
      </c>
      <c r="G224" s="39"/>
      <c r="H224" s="39"/>
      <c r="I224" s="181"/>
      <c r="J224" s="39"/>
      <c r="K224" s="39"/>
      <c r="L224" s="40"/>
      <c r="M224" s="182"/>
      <c r="N224" s="183"/>
      <c r="O224" s="73"/>
      <c r="P224" s="73"/>
      <c r="Q224" s="73"/>
      <c r="R224" s="73"/>
      <c r="S224" s="73"/>
      <c r="T224" s="74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20" t="s">
        <v>160</v>
      </c>
      <c r="AU224" s="20" t="s">
        <v>156</v>
      </c>
    </row>
    <row r="225" s="13" customFormat="1">
      <c r="A225" s="13"/>
      <c r="B225" s="186"/>
      <c r="C225" s="13"/>
      <c r="D225" s="179" t="s">
        <v>162</v>
      </c>
      <c r="E225" s="187" t="s">
        <v>3</v>
      </c>
      <c r="F225" s="188" t="s">
        <v>220</v>
      </c>
      <c r="G225" s="13"/>
      <c r="H225" s="187" t="s">
        <v>3</v>
      </c>
      <c r="I225" s="189"/>
      <c r="J225" s="13"/>
      <c r="K225" s="13"/>
      <c r="L225" s="186"/>
      <c r="M225" s="190"/>
      <c r="N225" s="191"/>
      <c r="O225" s="191"/>
      <c r="P225" s="191"/>
      <c r="Q225" s="191"/>
      <c r="R225" s="191"/>
      <c r="S225" s="191"/>
      <c r="T225" s="19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7" t="s">
        <v>162</v>
      </c>
      <c r="AU225" s="187" t="s">
        <v>156</v>
      </c>
      <c r="AV225" s="13" t="s">
        <v>84</v>
      </c>
      <c r="AW225" s="13" t="s">
        <v>37</v>
      </c>
      <c r="AX225" s="13" t="s">
        <v>76</v>
      </c>
      <c r="AY225" s="187" t="s">
        <v>148</v>
      </c>
    </row>
    <row r="226" s="14" customFormat="1">
      <c r="A226" s="14"/>
      <c r="B226" s="193"/>
      <c r="C226" s="14"/>
      <c r="D226" s="179" t="s">
        <v>162</v>
      </c>
      <c r="E226" s="194" t="s">
        <v>3</v>
      </c>
      <c r="F226" s="195" t="s">
        <v>1824</v>
      </c>
      <c r="G226" s="14"/>
      <c r="H226" s="196">
        <v>108</v>
      </c>
      <c r="I226" s="197"/>
      <c r="J226" s="14"/>
      <c r="K226" s="14"/>
      <c r="L226" s="193"/>
      <c r="M226" s="198"/>
      <c r="N226" s="199"/>
      <c r="O226" s="199"/>
      <c r="P226" s="199"/>
      <c r="Q226" s="199"/>
      <c r="R226" s="199"/>
      <c r="S226" s="199"/>
      <c r="T226" s="20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4" t="s">
        <v>162</v>
      </c>
      <c r="AU226" s="194" t="s">
        <v>156</v>
      </c>
      <c r="AV226" s="14" t="s">
        <v>156</v>
      </c>
      <c r="AW226" s="14" t="s">
        <v>37</v>
      </c>
      <c r="AX226" s="14" t="s">
        <v>76</v>
      </c>
      <c r="AY226" s="194" t="s">
        <v>148</v>
      </c>
    </row>
    <row r="227" s="14" customFormat="1">
      <c r="A227" s="14"/>
      <c r="B227" s="193"/>
      <c r="C227" s="14"/>
      <c r="D227" s="179" t="s">
        <v>162</v>
      </c>
      <c r="E227" s="194" t="s">
        <v>3</v>
      </c>
      <c r="F227" s="195" t="s">
        <v>1825</v>
      </c>
      <c r="G227" s="14"/>
      <c r="H227" s="196">
        <v>16.800000000000001</v>
      </c>
      <c r="I227" s="197"/>
      <c r="J227" s="14"/>
      <c r="K227" s="14"/>
      <c r="L227" s="193"/>
      <c r="M227" s="198"/>
      <c r="N227" s="199"/>
      <c r="O227" s="199"/>
      <c r="P227" s="199"/>
      <c r="Q227" s="199"/>
      <c r="R227" s="199"/>
      <c r="S227" s="199"/>
      <c r="T227" s="20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4" t="s">
        <v>162</v>
      </c>
      <c r="AU227" s="194" t="s">
        <v>156</v>
      </c>
      <c r="AV227" s="14" t="s">
        <v>156</v>
      </c>
      <c r="AW227" s="14" t="s">
        <v>37</v>
      </c>
      <c r="AX227" s="14" t="s">
        <v>76</v>
      </c>
      <c r="AY227" s="194" t="s">
        <v>148</v>
      </c>
    </row>
    <row r="228" s="14" customFormat="1">
      <c r="A228" s="14"/>
      <c r="B228" s="193"/>
      <c r="C228" s="14"/>
      <c r="D228" s="179" t="s">
        <v>162</v>
      </c>
      <c r="E228" s="194" t="s">
        <v>3</v>
      </c>
      <c r="F228" s="195" t="s">
        <v>1826</v>
      </c>
      <c r="G228" s="14"/>
      <c r="H228" s="196">
        <v>8.1999999999999993</v>
      </c>
      <c r="I228" s="197"/>
      <c r="J228" s="14"/>
      <c r="K228" s="14"/>
      <c r="L228" s="193"/>
      <c r="M228" s="198"/>
      <c r="N228" s="199"/>
      <c r="O228" s="199"/>
      <c r="P228" s="199"/>
      <c r="Q228" s="199"/>
      <c r="R228" s="199"/>
      <c r="S228" s="199"/>
      <c r="T228" s="20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94" t="s">
        <v>162</v>
      </c>
      <c r="AU228" s="194" t="s">
        <v>156</v>
      </c>
      <c r="AV228" s="14" t="s">
        <v>156</v>
      </c>
      <c r="AW228" s="14" t="s">
        <v>37</v>
      </c>
      <c r="AX228" s="14" t="s">
        <v>76</v>
      </c>
      <c r="AY228" s="194" t="s">
        <v>148</v>
      </c>
    </row>
    <row r="229" s="13" customFormat="1">
      <c r="A229" s="13"/>
      <c r="B229" s="186"/>
      <c r="C229" s="13"/>
      <c r="D229" s="179" t="s">
        <v>162</v>
      </c>
      <c r="E229" s="187" t="s">
        <v>3</v>
      </c>
      <c r="F229" s="188" t="s">
        <v>1801</v>
      </c>
      <c r="G229" s="13"/>
      <c r="H229" s="187" t="s">
        <v>3</v>
      </c>
      <c r="I229" s="189"/>
      <c r="J229" s="13"/>
      <c r="K229" s="13"/>
      <c r="L229" s="186"/>
      <c r="M229" s="190"/>
      <c r="N229" s="191"/>
      <c r="O229" s="191"/>
      <c r="P229" s="191"/>
      <c r="Q229" s="191"/>
      <c r="R229" s="191"/>
      <c r="S229" s="191"/>
      <c r="T229" s="19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7" t="s">
        <v>162</v>
      </c>
      <c r="AU229" s="187" t="s">
        <v>156</v>
      </c>
      <c r="AV229" s="13" t="s">
        <v>84</v>
      </c>
      <c r="AW229" s="13" t="s">
        <v>37</v>
      </c>
      <c r="AX229" s="13" t="s">
        <v>76</v>
      </c>
      <c r="AY229" s="187" t="s">
        <v>148</v>
      </c>
    </row>
    <row r="230" s="14" customFormat="1">
      <c r="A230" s="14"/>
      <c r="B230" s="193"/>
      <c r="C230" s="14"/>
      <c r="D230" s="179" t="s">
        <v>162</v>
      </c>
      <c r="E230" s="194" t="s">
        <v>3</v>
      </c>
      <c r="F230" s="195" t="s">
        <v>1867</v>
      </c>
      <c r="G230" s="14"/>
      <c r="H230" s="196">
        <v>5.5</v>
      </c>
      <c r="I230" s="197"/>
      <c r="J230" s="14"/>
      <c r="K230" s="14"/>
      <c r="L230" s="193"/>
      <c r="M230" s="198"/>
      <c r="N230" s="199"/>
      <c r="O230" s="199"/>
      <c r="P230" s="199"/>
      <c r="Q230" s="199"/>
      <c r="R230" s="199"/>
      <c r="S230" s="199"/>
      <c r="T230" s="20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194" t="s">
        <v>162</v>
      </c>
      <c r="AU230" s="194" t="s">
        <v>156</v>
      </c>
      <c r="AV230" s="14" t="s">
        <v>156</v>
      </c>
      <c r="AW230" s="14" t="s">
        <v>37</v>
      </c>
      <c r="AX230" s="14" t="s">
        <v>76</v>
      </c>
      <c r="AY230" s="194" t="s">
        <v>148</v>
      </c>
    </row>
    <row r="231" s="15" customFormat="1">
      <c r="A231" s="15"/>
      <c r="B231" s="201"/>
      <c r="C231" s="15"/>
      <c r="D231" s="179" t="s">
        <v>162</v>
      </c>
      <c r="E231" s="202" t="s">
        <v>3</v>
      </c>
      <c r="F231" s="203" t="s">
        <v>182</v>
      </c>
      <c r="G231" s="15"/>
      <c r="H231" s="204">
        <v>138.5</v>
      </c>
      <c r="I231" s="205"/>
      <c r="J231" s="15"/>
      <c r="K231" s="15"/>
      <c r="L231" s="201"/>
      <c r="M231" s="206"/>
      <c r="N231" s="207"/>
      <c r="O231" s="207"/>
      <c r="P231" s="207"/>
      <c r="Q231" s="207"/>
      <c r="R231" s="207"/>
      <c r="S231" s="207"/>
      <c r="T231" s="208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02" t="s">
        <v>162</v>
      </c>
      <c r="AU231" s="202" t="s">
        <v>156</v>
      </c>
      <c r="AV231" s="15" t="s">
        <v>155</v>
      </c>
      <c r="AW231" s="15" t="s">
        <v>37</v>
      </c>
      <c r="AX231" s="15" t="s">
        <v>84</v>
      </c>
      <c r="AY231" s="202" t="s">
        <v>148</v>
      </c>
    </row>
    <row r="232" s="2" customFormat="1" ht="16.5" customHeight="1">
      <c r="A232" s="39"/>
      <c r="B232" s="165"/>
      <c r="C232" s="212" t="s">
        <v>320</v>
      </c>
      <c r="D232" s="212" t="s">
        <v>658</v>
      </c>
      <c r="E232" s="213" t="s">
        <v>1868</v>
      </c>
      <c r="F232" s="214" t="s">
        <v>1869</v>
      </c>
      <c r="G232" s="215" t="s">
        <v>153</v>
      </c>
      <c r="H232" s="216">
        <v>38.917999999999999</v>
      </c>
      <c r="I232" s="217"/>
      <c r="J232" s="218">
        <f>ROUND(I232*H232,2)</f>
        <v>0</v>
      </c>
      <c r="K232" s="214" t="s">
        <v>154</v>
      </c>
      <c r="L232" s="219"/>
      <c r="M232" s="220" t="s">
        <v>3</v>
      </c>
      <c r="N232" s="221" t="s">
        <v>48</v>
      </c>
      <c r="O232" s="73"/>
      <c r="P232" s="175">
        <f>O232*H232</f>
        <v>0</v>
      </c>
      <c r="Q232" s="175">
        <v>0.00044999999999999999</v>
      </c>
      <c r="R232" s="175">
        <f>Q232*H232</f>
        <v>0.0175131</v>
      </c>
      <c r="S232" s="175">
        <v>0</v>
      </c>
      <c r="T232" s="176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177" t="s">
        <v>214</v>
      </c>
      <c r="AT232" s="177" t="s">
        <v>658</v>
      </c>
      <c r="AU232" s="177" t="s">
        <v>156</v>
      </c>
      <c r="AY232" s="20" t="s">
        <v>148</v>
      </c>
      <c r="BE232" s="178">
        <f>IF(N232="základní",J232,0)</f>
        <v>0</v>
      </c>
      <c r="BF232" s="178">
        <f>IF(N232="snížená",J232,0)</f>
        <v>0</v>
      </c>
      <c r="BG232" s="178">
        <f>IF(N232="zákl. přenesená",J232,0)</f>
        <v>0</v>
      </c>
      <c r="BH232" s="178">
        <f>IF(N232="sníž. přenesená",J232,0)</f>
        <v>0</v>
      </c>
      <c r="BI232" s="178">
        <f>IF(N232="nulová",J232,0)</f>
        <v>0</v>
      </c>
      <c r="BJ232" s="20" t="s">
        <v>156</v>
      </c>
      <c r="BK232" s="178">
        <f>ROUND(I232*H232,2)</f>
        <v>0</v>
      </c>
      <c r="BL232" s="20" t="s">
        <v>155</v>
      </c>
      <c r="BM232" s="177" t="s">
        <v>1870</v>
      </c>
    </row>
    <row r="233" s="2" customFormat="1">
      <c r="A233" s="39"/>
      <c r="B233" s="40"/>
      <c r="C233" s="39"/>
      <c r="D233" s="179" t="s">
        <v>158</v>
      </c>
      <c r="E233" s="39"/>
      <c r="F233" s="180" t="s">
        <v>1869</v>
      </c>
      <c r="G233" s="39"/>
      <c r="H233" s="39"/>
      <c r="I233" s="181"/>
      <c r="J233" s="39"/>
      <c r="K233" s="39"/>
      <c r="L233" s="40"/>
      <c r="M233" s="182"/>
      <c r="N233" s="183"/>
      <c r="O233" s="73"/>
      <c r="P233" s="73"/>
      <c r="Q233" s="73"/>
      <c r="R233" s="73"/>
      <c r="S233" s="73"/>
      <c r="T233" s="74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20" t="s">
        <v>158</v>
      </c>
      <c r="AU233" s="20" t="s">
        <v>156</v>
      </c>
    </row>
    <row r="234" s="13" customFormat="1">
      <c r="A234" s="13"/>
      <c r="B234" s="186"/>
      <c r="C234" s="13"/>
      <c r="D234" s="179" t="s">
        <v>162</v>
      </c>
      <c r="E234" s="187" t="s">
        <v>3</v>
      </c>
      <c r="F234" s="188" t="s">
        <v>220</v>
      </c>
      <c r="G234" s="13"/>
      <c r="H234" s="187" t="s">
        <v>3</v>
      </c>
      <c r="I234" s="189"/>
      <c r="J234" s="13"/>
      <c r="K234" s="13"/>
      <c r="L234" s="186"/>
      <c r="M234" s="190"/>
      <c r="N234" s="191"/>
      <c r="O234" s="191"/>
      <c r="P234" s="191"/>
      <c r="Q234" s="191"/>
      <c r="R234" s="191"/>
      <c r="S234" s="191"/>
      <c r="T234" s="19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7" t="s">
        <v>162</v>
      </c>
      <c r="AU234" s="187" t="s">
        <v>156</v>
      </c>
      <c r="AV234" s="13" t="s">
        <v>84</v>
      </c>
      <c r="AW234" s="13" t="s">
        <v>37</v>
      </c>
      <c r="AX234" s="13" t="s">
        <v>76</v>
      </c>
      <c r="AY234" s="187" t="s">
        <v>148</v>
      </c>
    </row>
    <row r="235" s="14" customFormat="1">
      <c r="A235" s="14"/>
      <c r="B235" s="193"/>
      <c r="C235" s="14"/>
      <c r="D235" s="179" t="s">
        <v>162</v>
      </c>
      <c r="E235" s="194" t="s">
        <v>3</v>
      </c>
      <c r="F235" s="195" t="s">
        <v>1798</v>
      </c>
      <c r="G235" s="14"/>
      <c r="H235" s="196">
        <v>28.699999999999999</v>
      </c>
      <c r="I235" s="197"/>
      <c r="J235" s="14"/>
      <c r="K235" s="14"/>
      <c r="L235" s="193"/>
      <c r="M235" s="198"/>
      <c r="N235" s="199"/>
      <c r="O235" s="199"/>
      <c r="P235" s="199"/>
      <c r="Q235" s="199"/>
      <c r="R235" s="199"/>
      <c r="S235" s="199"/>
      <c r="T235" s="20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4" t="s">
        <v>162</v>
      </c>
      <c r="AU235" s="194" t="s">
        <v>156</v>
      </c>
      <c r="AV235" s="14" t="s">
        <v>156</v>
      </c>
      <c r="AW235" s="14" t="s">
        <v>37</v>
      </c>
      <c r="AX235" s="14" t="s">
        <v>76</v>
      </c>
      <c r="AY235" s="194" t="s">
        <v>148</v>
      </c>
    </row>
    <row r="236" s="14" customFormat="1">
      <c r="A236" s="14"/>
      <c r="B236" s="193"/>
      <c r="C236" s="14"/>
      <c r="D236" s="179" t="s">
        <v>162</v>
      </c>
      <c r="E236" s="194" t="s">
        <v>3</v>
      </c>
      <c r="F236" s="195" t="s">
        <v>1799</v>
      </c>
      <c r="G236" s="14"/>
      <c r="H236" s="196">
        <v>4.2000000000000002</v>
      </c>
      <c r="I236" s="197"/>
      <c r="J236" s="14"/>
      <c r="K236" s="14"/>
      <c r="L236" s="193"/>
      <c r="M236" s="198"/>
      <c r="N236" s="199"/>
      <c r="O236" s="199"/>
      <c r="P236" s="199"/>
      <c r="Q236" s="199"/>
      <c r="R236" s="199"/>
      <c r="S236" s="199"/>
      <c r="T236" s="20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194" t="s">
        <v>162</v>
      </c>
      <c r="AU236" s="194" t="s">
        <v>156</v>
      </c>
      <c r="AV236" s="14" t="s">
        <v>156</v>
      </c>
      <c r="AW236" s="14" t="s">
        <v>37</v>
      </c>
      <c r="AX236" s="14" t="s">
        <v>76</v>
      </c>
      <c r="AY236" s="194" t="s">
        <v>148</v>
      </c>
    </row>
    <row r="237" s="14" customFormat="1">
      <c r="A237" s="14"/>
      <c r="B237" s="193"/>
      <c r="C237" s="14"/>
      <c r="D237" s="179" t="s">
        <v>162</v>
      </c>
      <c r="E237" s="194" t="s">
        <v>3</v>
      </c>
      <c r="F237" s="195" t="s">
        <v>1800</v>
      </c>
      <c r="G237" s="14"/>
      <c r="H237" s="196">
        <v>2.2400000000000002</v>
      </c>
      <c r="I237" s="197"/>
      <c r="J237" s="14"/>
      <c r="K237" s="14"/>
      <c r="L237" s="193"/>
      <c r="M237" s="198"/>
      <c r="N237" s="199"/>
      <c r="O237" s="199"/>
      <c r="P237" s="199"/>
      <c r="Q237" s="199"/>
      <c r="R237" s="199"/>
      <c r="S237" s="199"/>
      <c r="T237" s="20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4" t="s">
        <v>162</v>
      </c>
      <c r="AU237" s="194" t="s">
        <v>156</v>
      </c>
      <c r="AV237" s="14" t="s">
        <v>156</v>
      </c>
      <c r="AW237" s="14" t="s">
        <v>37</v>
      </c>
      <c r="AX237" s="14" t="s">
        <v>76</v>
      </c>
      <c r="AY237" s="194" t="s">
        <v>148</v>
      </c>
    </row>
    <row r="238" s="13" customFormat="1">
      <c r="A238" s="13"/>
      <c r="B238" s="186"/>
      <c r="C238" s="13"/>
      <c r="D238" s="179" t="s">
        <v>162</v>
      </c>
      <c r="E238" s="187" t="s">
        <v>3</v>
      </c>
      <c r="F238" s="188" t="s">
        <v>1801</v>
      </c>
      <c r="G238" s="13"/>
      <c r="H238" s="187" t="s">
        <v>3</v>
      </c>
      <c r="I238" s="189"/>
      <c r="J238" s="13"/>
      <c r="K238" s="13"/>
      <c r="L238" s="186"/>
      <c r="M238" s="190"/>
      <c r="N238" s="191"/>
      <c r="O238" s="191"/>
      <c r="P238" s="191"/>
      <c r="Q238" s="191"/>
      <c r="R238" s="191"/>
      <c r="S238" s="191"/>
      <c r="T238" s="19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7" t="s">
        <v>162</v>
      </c>
      <c r="AU238" s="187" t="s">
        <v>156</v>
      </c>
      <c r="AV238" s="13" t="s">
        <v>84</v>
      </c>
      <c r="AW238" s="13" t="s">
        <v>37</v>
      </c>
      <c r="AX238" s="13" t="s">
        <v>76</v>
      </c>
      <c r="AY238" s="187" t="s">
        <v>148</v>
      </c>
    </row>
    <row r="239" s="14" customFormat="1">
      <c r="A239" s="14"/>
      <c r="B239" s="193"/>
      <c r="C239" s="14"/>
      <c r="D239" s="179" t="s">
        <v>162</v>
      </c>
      <c r="E239" s="194" t="s">
        <v>3</v>
      </c>
      <c r="F239" s="195" t="s">
        <v>1802</v>
      </c>
      <c r="G239" s="14"/>
      <c r="H239" s="196">
        <v>1.925</v>
      </c>
      <c r="I239" s="197"/>
      <c r="J239" s="14"/>
      <c r="K239" s="14"/>
      <c r="L239" s="193"/>
      <c r="M239" s="198"/>
      <c r="N239" s="199"/>
      <c r="O239" s="199"/>
      <c r="P239" s="199"/>
      <c r="Q239" s="199"/>
      <c r="R239" s="199"/>
      <c r="S239" s="199"/>
      <c r="T239" s="20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94" t="s">
        <v>162</v>
      </c>
      <c r="AU239" s="194" t="s">
        <v>156</v>
      </c>
      <c r="AV239" s="14" t="s">
        <v>156</v>
      </c>
      <c r="AW239" s="14" t="s">
        <v>37</v>
      </c>
      <c r="AX239" s="14" t="s">
        <v>76</v>
      </c>
      <c r="AY239" s="194" t="s">
        <v>148</v>
      </c>
    </row>
    <row r="240" s="15" customFormat="1">
      <c r="A240" s="15"/>
      <c r="B240" s="201"/>
      <c r="C240" s="15"/>
      <c r="D240" s="179" t="s">
        <v>162</v>
      </c>
      <c r="E240" s="202" t="s">
        <v>3</v>
      </c>
      <c r="F240" s="203" t="s">
        <v>182</v>
      </c>
      <c r="G240" s="15"/>
      <c r="H240" s="204">
        <v>37.064999999999998</v>
      </c>
      <c r="I240" s="205"/>
      <c r="J240" s="15"/>
      <c r="K240" s="15"/>
      <c r="L240" s="201"/>
      <c r="M240" s="206"/>
      <c r="N240" s="207"/>
      <c r="O240" s="207"/>
      <c r="P240" s="207"/>
      <c r="Q240" s="207"/>
      <c r="R240" s="207"/>
      <c r="S240" s="207"/>
      <c r="T240" s="208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02" t="s">
        <v>162</v>
      </c>
      <c r="AU240" s="202" t="s">
        <v>156</v>
      </c>
      <c r="AV240" s="15" t="s">
        <v>155</v>
      </c>
      <c r="AW240" s="15" t="s">
        <v>37</v>
      </c>
      <c r="AX240" s="15" t="s">
        <v>84</v>
      </c>
      <c r="AY240" s="202" t="s">
        <v>148</v>
      </c>
    </row>
    <row r="241" s="14" customFormat="1">
      <c r="A241" s="14"/>
      <c r="B241" s="193"/>
      <c r="C241" s="14"/>
      <c r="D241" s="179" t="s">
        <v>162</v>
      </c>
      <c r="E241" s="14"/>
      <c r="F241" s="195" t="s">
        <v>1871</v>
      </c>
      <c r="G241" s="14"/>
      <c r="H241" s="196">
        <v>38.917999999999999</v>
      </c>
      <c r="I241" s="197"/>
      <c r="J241" s="14"/>
      <c r="K241" s="14"/>
      <c r="L241" s="193"/>
      <c r="M241" s="198"/>
      <c r="N241" s="199"/>
      <c r="O241" s="199"/>
      <c r="P241" s="199"/>
      <c r="Q241" s="199"/>
      <c r="R241" s="199"/>
      <c r="S241" s="199"/>
      <c r="T241" s="20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4" t="s">
        <v>162</v>
      </c>
      <c r="AU241" s="194" t="s">
        <v>156</v>
      </c>
      <c r="AV241" s="14" t="s">
        <v>156</v>
      </c>
      <c r="AW241" s="14" t="s">
        <v>4</v>
      </c>
      <c r="AX241" s="14" t="s">
        <v>84</v>
      </c>
      <c r="AY241" s="194" t="s">
        <v>148</v>
      </c>
    </row>
    <row r="242" s="2" customFormat="1" ht="21.75" customHeight="1">
      <c r="A242" s="39"/>
      <c r="B242" s="165"/>
      <c r="C242" s="212" t="s">
        <v>327</v>
      </c>
      <c r="D242" s="212" t="s">
        <v>658</v>
      </c>
      <c r="E242" s="213" t="s">
        <v>1872</v>
      </c>
      <c r="F242" s="214" t="s">
        <v>1873</v>
      </c>
      <c r="G242" s="215" t="s">
        <v>153</v>
      </c>
      <c r="H242" s="216">
        <v>12.715999999999999</v>
      </c>
      <c r="I242" s="217"/>
      <c r="J242" s="218">
        <f>ROUND(I242*H242,2)</f>
        <v>0</v>
      </c>
      <c r="K242" s="214" t="s">
        <v>154</v>
      </c>
      <c r="L242" s="219"/>
      <c r="M242" s="220" t="s">
        <v>3</v>
      </c>
      <c r="N242" s="221" t="s">
        <v>48</v>
      </c>
      <c r="O242" s="73"/>
      <c r="P242" s="175">
        <f>O242*H242</f>
        <v>0</v>
      </c>
      <c r="Q242" s="175">
        <v>0.00089999999999999998</v>
      </c>
      <c r="R242" s="175">
        <f>Q242*H242</f>
        <v>0.011444399999999999</v>
      </c>
      <c r="S242" s="175">
        <v>0</v>
      </c>
      <c r="T242" s="17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177" t="s">
        <v>214</v>
      </c>
      <c r="AT242" s="177" t="s">
        <v>658</v>
      </c>
      <c r="AU242" s="177" t="s">
        <v>156</v>
      </c>
      <c r="AY242" s="20" t="s">
        <v>148</v>
      </c>
      <c r="BE242" s="178">
        <f>IF(N242="základní",J242,0)</f>
        <v>0</v>
      </c>
      <c r="BF242" s="178">
        <f>IF(N242="snížená",J242,0)</f>
        <v>0</v>
      </c>
      <c r="BG242" s="178">
        <f>IF(N242="zákl. přenesená",J242,0)</f>
        <v>0</v>
      </c>
      <c r="BH242" s="178">
        <f>IF(N242="sníž. přenesená",J242,0)</f>
        <v>0</v>
      </c>
      <c r="BI242" s="178">
        <f>IF(N242="nulová",J242,0)</f>
        <v>0</v>
      </c>
      <c r="BJ242" s="20" t="s">
        <v>156</v>
      </c>
      <c r="BK242" s="178">
        <f>ROUND(I242*H242,2)</f>
        <v>0</v>
      </c>
      <c r="BL242" s="20" t="s">
        <v>155</v>
      </c>
      <c r="BM242" s="177" t="s">
        <v>1874</v>
      </c>
    </row>
    <row r="243" s="2" customFormat="1">
      <c r="A243" s="39"/>
      <c r="B243" s="40"/>
      <c r="C243" s="39"/>
      <c r="D243" s="179" t="s">
        <v>158</v>
      </c>
      <c r="E243" s="39"/>
      <c r="F243" s="180" t="s">
        <v>1873</v>
      </c>
      <c r="G243" s="39"/>
      <c r="H243" s="39"/>
      <c r="I243" s="181"/>
      <c r="J243" s="39"/>
      <c r="K243" s="39"/>
      <c r="L243" s="40"/>
      <c r="M243" s="182"/>
      <c r="N243" s="183"/>
      <c r="O243" s="73"/>
      <c r="P243" s="73"/>
      <c r="Q243" s="73"/>
      <c r="R243" s="73"/>
      <c r="S243" s="73"/>
      <c r="T243" s="74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20" t="s">
        <v>158</v>
      </c>
      <c r="AU243" s="20" t="s">
        <v>156</v>
      </c>
    </row>
    <row r="244" s="13" customFormat="1">
      <c r="A244" s="13"/>
      <c r="B244" s="186"/>
      <c r="C244" s="13"/>
      <c r="D244" s="179" t="s">
        <v>162</v>
      </c>
      <c r="E244" s="187" t="s">
        <v>3</v>
      </c>
      <c r="F244" s="188" t="s">
        <v>1875</v>
      </c>
      <c r="G244" s="13"/>
      <c r="H244" s="187" t="s">
        <v>3</v>
      </c>
      <c r="I244" s="189"/>
      <c r="J244" s="13"/>
      <c r="K244" s="13"/>
      <c r="L244" s="186"/>
      <c r="M244" s="190"/>
      <c r="N244" s="191"/>
      <c r="O244" s="191"/>
      <c r="P244" s="191"/>
      <c r="Q244" s="191"/>
      <c r="R244" s="191"/>
      <c r="S244" s="191"/>
      <c r="T244" s="19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7" t="s">
        <v>162</v>
      </c>
      <c r="AU244" s="187" t="s">
        <v>156</v>
      </c>
      <c r="AV244" s="13" t="s">
        <v>84</v>
      </c>
      <c r="AW244" s="13" t="s">
        <v>37</v>
      </c>
      <c r="AX244" s="13" t="s">
        <v>76</v>
      </c>
      <c r="AY244" s="187" t="s">
        <v>148</v>
      </c>
    </row>
    <row r="245" s="14" customFormat="1">
      <c r="A245" s="14"/>
      <c r="B245" s="193"/>
      <c r="C245" s="14"/>
      <c r="D245" s="179" t="s">
        <v>162</v>
      </c>
      <c r="E245" s="194" t="s">
        <v>3</v>
      </c>
      <c r="F245" s="195" t="s">
        <v>1876</v>
      </c>
      <c r="G245" s="14"/>
      <c r="H245" s="196">
        <v>9.8000000000000007</v>
      </c>
      <c r="I245" s="197"/>
      <c r="J245" s="14"/>
      <c r="K245" s="14"/>
      <c r="L245" s="193"/>
      <c r="M245" s="198"/>
      <c r="N245" s="199"/>
      <c r="O245" s="199"/>
      <c r="P245" s="199"/>
      <c r="Q245" s="199"/>
      <c r="R245" s="199"/>
      <c r="S245" s="199"/>
      <c r="T245" s="20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194" t="s">
        <v>162</v>
      </c>
      <c r="AU245" s="194" t="s">
        <v>156</v>
      </c>
      <c r="AV245" s="14" t="s">
        <v>156</v>
      </c>
      <c r="AW245" s="14" t="s">
        <v>37</v>
      </c>
      <c r="AX245" s="14" t="s">
        <v>76</v>
      </c>
      <c r="AY245" s="194" t="s">
        <v>148</v>
      </c>
    </row>
    <row r="246" s="14" customFormat="1">
      <c r="A246" s="14"/>
      <c r="B246" s="193"/>
      <c r="C246" s="14"/>
      <c r="D246" s="179" t="s">
        <v>162</v>
      </c>
      <c r="E246" s="194" t="s">
        <v>3</v>
      </c>
      <c r="F246" s="195" t="s">
        <v>1877</v>
      </c>
      <c r="G246" s="14"/>
      <c r="H246" s="196">
        <v>1.6799999999999999</v>
      </c>
      <c r="I246" s="197"/>
      <c r="J246" s="14"/>
      <c r="K246" s="14"/>
      <c r="L246" s="193"/>
      <c r="M246" s="198"/>
      <c r="N246" s="199"/>
      <c r="O246" s="199"/>
      <c r="P246" s="199"/>
      <c r="Q246" s="199"/>
      <c r="R246" s="199"/>
      <c r="S246" s="199"/>
      <c r="T246" s="20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194" t="s">
        <v>162</v>
      </c>
      <c r="AU246" s="194" t="s">
        <v>156</v>
      </c>
      <c r="AV246" s="14" t="s">
        <v>156</v>
      </c>
      <c r="AW246" s="14" t="s">
        <v>37</v>
      </c>
      <c r="AX246" s="14" t="s">
        <v>76</v>
      </c>
      <c r="AY246" s="194" t="s">
        <v>148</v>
      </c>
    </row>
    <row r="247" s="14" customFormat="1">
      <c r="A247" s="14"/>
      <c r="B247" s="193"/>
      <c r="C247" s="14"/>
      <c r="D247" s="179" t="s">
        <v>162</v>
      </c>
      <c r="E247" s="194" t="s">
        <v>3</v>
      </c>
      <c r="F247" s="195" t="s">
        <v>1878</v>
      </c>
      <c r="G247" s="14"/>
      <c r="H247" s="196">
        <v>0.63</v>
      </c>
      <c r="I247" s="197"/>
      <c r="J247" s="14"/>
      <c r="K247" s="14"/>
      <c r="L247" s="193"/>
      <c r="M247" s="198"/>
      <c r="N247" s="199"/>
      <c r="O247" s="199"/>
      <c r="P247" s="199"/>
      <c r="Q247" s="199"/>
      <c r="R247" s="199"/>
      <c r="S247" s="199"/>
      <c r="T247" s="20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194" t="s">
        <v>162</v>
      </c>
      <c r="AU247" s="194" t="s">
        <v>156</v>
      </c>
      <c r="AV247" s="14" t="s">
        <v>156</v>
      </c>
      <c r="AW247" s="14" t="s">
        <v>37</v>
      </c>
      <c r="AX247" s="14" t="s">
        <v>76</v>
      </c>
      <c r="AY247" s="194" t="s">
        <v>148</v>
      </c>
    </row>
    <row r="248" s="15" customFormat="1">
      <c r="A248" s="15"/>
      <c r="B248" s="201"/>
      <c r="C248" s="15"/>
      <c r="D248" s="179" t="s">
        <v>162</v>
      </c>
      <c r="E248" s="202" t="s">
        <v>3</v>
      </c>
      <c r="F248" s="203" t="s">
        <v>182</v>
      </c>
      <c r="G248" s="15"/>
      <c r="H248" s="204">
        <v>12.110000000000001</v>
      </c>
      <c r="I248" s="205"/>
      <c r="J248" s="15"/>
      <c r="K248" s="15"/>
      <c r="L248" s="201"/>
      <c r="M248" s="206"/>
      <c r="N248" s="207"/>
      <c r="O248" s="207"/>
      <c r="P248" s="207"/>
      <c r="Q248" s="207"/>
      <c r="R248" s="207"/>
      <c r="S248" s="207"/>
      <c r="T248" s="208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02" t="s">
        <v>162</v>
      </c>
      <c r="AU248" s="202" t="s">
        <v>156</v>
      </c>
      <c r="AV248" s="15" t="s">
        <v>155</v>
      </c>
      <c r="AW248" s="15" t="s">
        <v>37</v>
      </c>
      <c r="AX248" s="15" t="s">
        <v>84</v>
      </c>
      <c r="AY248" s="202" t="s">
        <v>148</v>
      </c>
    </row>
    <row r="249" s="14" customFormat="1">
      <c r="A249" s="14"/>
      <c r="B249" s="193"/>
      <c r="C249" s="14"/>
      <c r="D249" s="179" t="s">
        <v>162</v>
      </c>
      <c r="E249" s="14"/>
      <c r="F249" s="195" t="s">
        <v>1879</v>
      </c>
      <c r="G249" s="14"/>
      <c r="H249" s="196">
        <v>12.715999999999999</v>
      </c>
      <c r="I249" s="197"/>
      <c r="J249" s="14"/>
      <c r="K249" s="14"/>
      <c r="L249" s="193"/>
      <c r="M249" s="198"/>
      <c r="N249" s="199"/>
      <c r="O249" s="199"/>
      <c r="P249" s="199"/>
      <c r="Q249" s="199"/>
      <c r="R249" s="199"/>
      <c r="S249" s="199"/>
      <c r="T249" s="20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194" t="s">
        <v>162</v>
      </c>
      <c r="AU249" s="194" t="s">
        <v>156</v>
      </c>
      <c r="AV249" s="14" t="s">
        <v>156</v>
      </c>
      <c r="AW249" s="14" t="s">
        <v>4</v>
      </c>
      <c r="AX249" s="14" t="s">
        <v>84</v>
      </c>
      <c r="AY249" s="194" t="s">
        <v>148</v>
      </c>
    </row>
    <row r="250" s="2" customFormat="1" ht="37.8" customHeight="1">
      <c r="A250" s="39"/>
      <c r="B250" s="165"/>
      <c r="C250" s="166" t="s">
        <v>8</v>
      </c>
      <c r="D250" s="166" t="s">
        <v>150</v>
      </c>
      <c r="E250" s="167" t="s">
        <v>1862</v>
      </c>
      <c r="F250" s="168" t="s">
        <v>1863</v>
      </c>
      <c r="G250" s="169" t="s">
        <v>276</v>
      </c>
      <c r="H250" s="170">
        <v>26.800000000000001</v>
      </c>
      <c r="I250" s="171"/>
      <c r="J250" s="172">
        <f>ROUND(I250*H250,2)</f>
        <v>0</v>
      </c>
      <c r="K250" s="168" t="s">
        <v>154</v>
      </c>
      <c r="L250" s="40"/>
      <c r="M250" s="173" t="s">
        <v>3</v>
      </c>
      <c r="N250" s="174" t="s">
        <v>48</v>
      </c>
      <c r="O250" s="73"/>
      <c r="P250" s="175">
        <f>O250*H250</f>
        <v>0</v>
      </c>
      <c r="Q250" s="175">
        <v>0.0033899999999999998</v>
      </c>
      <c r="R250" s="175">
        <f>Q250*H250</f>
        <v>0.090852000000000002</v>
      </c>
      <c r="S250" s="175">
        <v>0</v>
      </c>
      <c r="T250" s="176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177" t="s">
        <v>155</v>
      </c>
      <c r="AT250" s="177" t="s">
        <v>150</v>
      </c>
      <c r="AU250" s="177" t="s">
        <v>156</v>
      </c>
      <c r="AY250" s="20" t="s">
        <v>148</v>
      </c>
      <c r="BE250" s="178">
        <f>IF(N250="základní",J250,0)</f>
        <v>0</v>
      </c>
      <c r="BF250" s="178">
        <f>IF(N250="snížená",J250,0)</f>
        <v>0</v>
      </c>
      <c r="BG250" s="178">
        <f>IF(N250="zákl. přenesená",J250,0)</f>
        <v>0</v>
      </c>
      <c r="BH250" s="178">
        <f>IF(N250="sníž. přenesená",J250,0)</f>
        <v>0</v>
      </c>
      <c r="BI250" s="178">
        <f>IF(N250="nulová",J250,0)</f>
        <v>0</v>
      </c>
      <c r="BJ250" s="20" t="s">
        <v>156</v>
      </c>
      <c r="BK250" s="178">
        <f>ROUND(I250*H250,2)</f>
        <v>0</v>
      </c>
      <c r="BL250" s="20" t="s">
        <v>155</v>
      </c>
      <c r="BM250" s="177" t="s">
        <v>1880</v>
      </c>
    </row>
    <row r="251" s="2" customFormat="1">
      <c r="A251" s="39"/>
      <c r="B251" s="40"/>
      <c r="C251" s="39"/>
      <c r="D251" s="179" t="s">
        <v>158</v>
      </c>
      <c r="E251" s="39"/>
      <c r="F251" s="180" t="s">
        <v>1865</v>
      </c>
      <c r="G251" s="39"/>
      <c r="H251" s="39"/>
      <c r="I251" s="181"/>
      <c r="J251" s="39"/>
      <c r="K251" s="39"/>
      <c r="L251" s="40"/>
      <c r="M251" s="182"/>
      <c r="N251" s="183"/>
      <c r="O251" s="73"/>
      <c r="P251" s="73"/>
      <c r="Q251" s="73"/>
      <c r="R251" s="73"/>
      <c r="S251" s="73"/>
      <c r="T251" s="74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20" t="s">
        <v>158</v>
      </c>
      <c r="AU251" s="20" t="s">
        <v>156</v>
      </c>
    </row>
    <row r="252" s="2" customFormat="1">
      <c r="A252" s="39"/>
      <c r="B252" s="40"/>
      <c r="C252" s="39"/>
      <c r="D252" s="184" t="s">
        <v>160</v>
      </c>
      <c r="E252" s="39"/>
      <c r="F252" s="185" t="s">
        <v>1866</v>
      </c>
      <c r="G252" s="39"/>
      <c r="H252" s="39"/>
      <c r="I252" s="181"/>
      <c r="J252" s="39"/>
      <c r="K252" s="39"/>
      <c r="L252" s="40"/>
      <c r="M252" s="182"/>
      <c r="N252" s="183"/>
      <c r="O252" s="73"/>
      <c r="P252" s="73"/>
      <c r="Q252" s="73"/>
      <c r="R252" s="73"/>
      <c r="S252" s="73"/>
      <c r="T252" s="74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20" t="s">
        <v>160</v>
      </c>
      <c r="AU252" s="20" t="s">
        <v>156</v>
      </c>
    </row>
    <row r="253" s="13" customFormat="1">
      <c r="A253" s="13"/>
      <c r="B253" s="186"/>
      <c r="C253" s="13"/>
      <c r="D253" s="179" t="s">
        <v>162</v>
      </c>
      <c r="E253" s="187" t="s">
        <v>3</v>
      </c>
      <c r="F253" s="188" t="s">
        <v>1803</v>
      </c>
      <c r="G253" s="13"/>
      <c r="H253" s="187" t="s">
        <v>3</v>
      </c>
      <c r="I253" s="189"/>
      <c r="J253" s="13"/>
      <c r="K253" s="13"/>
      <c r="L253" s="186"/>
      <c r="M253" s="190"/>
      <c r="N253" s="191"/>
      <c r="O253" s="191"/>
      <c r="P253" s="191"/>
      <c r="Q253" s="191"/>
      <c r="R253" s="191"/>
      <c r="S253" s="191"/>
      <c r="T253" s="19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7" t="s">
        <v>162</v>
      </c>
      <c r="AU253" s="187" t="s">
        <v>156</v>
      </c>
      <c r="AV253" s="13" t="s">
        <v>84</v>
      </c>
      <c r="AW253" s="13" t="s">
        <v>37</v>
      </c>
      <c r="AX253" s="13" t="s">
        <v>76</v>
      </c>
      <c r="AY253" s="187" t="s">
        <v>148</v>
      </c>
    </row>
    <row r="254" s="14" customFormat="1">
      <c r="A254" s="14"/>
      <c r="B254" s="193"/>
      <c r="C254" s="14"/>
      <c r="D254" s="179" t="s">
        <v>162</v>
      </c>
      <c r="E254" s="194" t="s">
        <v>3</v>
      </c>
      <c r="F254" s="195" t="s">
        <v>1827</v>
      </c>
      <c r="G254" s="14"/>
      <c r="H254" s="196">
        <v>18</v>
      </c>
      <c r="I254" s="197"/>
      <c r="J254" s="14"/>
      <c r="K254" s="14"/>
      <c r="L254" s="193"/>
      <c r="M254" s="198"/>
      <c r="N254" s="199"/>
      <c r="O254" s="199"/>
      <c r="P254" s="199"/>
      <c r="Q254" s="199"/>
      <c r="R254" s="199"/>
      <c r="S254" s="199"/>
      <c r="T254" s="20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194" t="s">
        <v>162</v>
      </c>
      <c r="AU254" s="194" t="s">
        <v>156</v>
      </c>
      <c r="AV254" s="14" t="s">
        <v>156</v>
      </c>
      <c r="AW254" s="14" t="s">
        <v>37</v>
      </c>
      <c r="AX254" s="14" t="s">
        <v>76</v>
      </c>
      <c r="AY254" s="194" t="s">
        <v>148</v>
      </c>
    </row>
    <row r="255" s="14" customFormat="1">
      <c r="A255" s="14"/>
      <c r="B255" s="193"/>
      <c r="C255" s="14"/>
      <c r="D255" s="179" t="s">
        <v>162</v>
      </c>
      <c r="E255" s="194" t="s">
        <v>3</v>
      </c>
      <c r="F255" s="195" t="s">
        <v>1881</v>
      </c>
      <c r="G255" s="14"/>
      <c r="H255" s="196">
        <v>8.8000000000000007</v>
      </c>
      <c r="I255" s="197"/>
      <c r="J255" s="14"/>
      <c r="K255" s="14"/>
      <c r="L255" s="193"/>
      <c r="M255" s="198"/>
      <c r="N255" s="199"/>
      <c r="O255" s="199"/>
      <c r="P255" s="199"/>
      <c r="Q255" s="199"/>
      <c r="R255" s="199"/>
      <c r="S255" s="199"/>
      <c r="T255" s="20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194" t="s">
        <v>162</v>
      </c>
      <c r="AU255" s="194" t="s">
        <v>156</v>
      </c>
      <c r="AV255" s="14" t="s">
        <v>156</v>
      </c>
      <c r="AW255" s="14" t="s">
        <v>37</v>
      </c>
      <c r="AX255" s="14" t="s">
        <v>76</v>
      </c>
      <c r="AY255" s="194" t="s">
        <v>148</v>
      </c>
    </row>
    <row r="256" s="15" customFormat="1">
      <c r="A256" s="15"/>
      <c r="B256" s="201"/>
      <c r="C256" s="15"/>
      <c r="D256" s="179" t="s">
        <v>162</v>
      </c>
      <c r="E256" s="202" t="s">
        <v>3</v>
      </c>
      <c r="F256" s="203" t="s">
        <v>182</v>
      </c>
      <c r="G256" s="15"/>
      <c r="H256" s="204">
        <v>26.800000000000001</v>
      </c>
      <c r="I256" s="205"/>
      <c r="J256" s="15"/>
      <c r="K256" s="15"/>
      <c r="L256" s="201"/>
      <c r="M256" s="206"/>
      <c r="N256" s="207"/>
      <c r="O256" s="207"/>
      <c r="P256" s="207"/>
      <c r="Q256" s="207"/>
      <c r="R256" s="207"/>
      <c r="S256" s="207"/>
      <c r="T256" s="208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02" t="s">
        <v>162</v>
      </c>
      <c r="AU256" s="202" t="s">
        <v>156</v>
      </c>
      <c r="AV256" s="15" t="s">
        <v>155</v>
      </c>
      <c r="AW256" s="15" t="s">
        <v>37</v>
      </c>
      <c r="AX256" s="15" t="s">
        <v>84</v>
      </c>
      <c r="AY256" s="202" t="s">
        <v>148</v>
      </c>
    </row>
    <row r="257" s="2" customFormat="1" ht="21.75" customHeight="1">
      <c r="A257" s="39"/>
      <c r="B257" s="165"/>
      <c r="C257" s="212" t="s">
        <v>344</v>
      </c>
      <c r="D257" s="212" t="s">
        <v>658</v>
      </c>
      <c r="E257" s="213" t="s">
        <v>1872</v>
      </c>
      <c r="F257" s="214" t="s">
        <v>1873</v>
      </c>
      <c r="G257" s="215" t="s">
        <v>153</v>
      </c>
      <c r="H257" s="216">
        <v>9.8490000000000002</v>
      </c>
      <c r="I257" s="217"/>
      <c r="J257" s="218">
        <f>ROUND(I257*H257,2)</f>
        <v>0</v>
      </c>
      <c r="K257" s="214" t="s">
        <v>154</v>
      </c>
      <c r="L257" s="219"/>
      <c r="M257" s="220" t="s">
        <v>3</v>
      </c>
      <c r="N257" s="221" t="s">
        <v>48</v>
      </c>
      <c r="O257" s="73"/>
      <c r="P257" s="175">
        <f>O257*H257</f>
        <v>0</v>
      </c>
      <c r="Q257" s="175">
        <v>0.00089999999999999998</v>
      </c>
      <c r="R257" s="175">
        <f>Q257*H257</f>
        <v>0.0088640999999999998</v>
      </c>
      <c r="S257" s="175">
        <v>0</v>
      </c>
      <c r="T257" s="176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177" t="s">
        <v>214</v>
      </c>
      <c r="AT257" s="177" t="s">
        <v>658</v>
      </c>
      <c r="AU257" s="177" t="s">
        <v>156</v>
      </c>
      <c r="AY257" s="20" t="s">
        <v>148</v>
      </c>
      <c r="BE257" s="178">
        <f>IF(N257="základní",J257,0)</f>
        <v>0</v>
      </c>
      <c r="BF257" s="178">
        <f>IF(N257="snížená",J257,0)</f>
        <v>0</v>
      </c>
      <c r="BG257" s="178">
        <f>IF(N257="zákl. přenesená",J257,0)</f>
        <v>0</v>
      </c>
      <c r="BH257" s="178">
        <f>IF(N257="sníž. přenesená",J257,0)</f>
        <v>0</v>
      </c>
      <c r="BI257" s="178">
        <f>IF(N257="nulová",J257,0)</f>
        <v>0</v>
      </c>
      <c r="BJ257" s="20" t="s">
        <v>156</v>
      </c>
      <c r="BK257" s="178">
        <f>ROUND(I257*H257,2)</f>
        <v>0</v>
      </c>
      <c r="BL257" s="20" t="s">
        <v>155</v>
      </c>
      <c r="BM257" s="177" t="s">
        <v>1882</v>
      </c>
    </row>
    <row r="258" s="2" customFormat="1">
      <c r="A258" s="39"/>
      <c r="B258" s="40"/>
      <c r="C258" s="39"/>
      <c r="D258" s="179" t="s">
        <v>158</v>
      </c>
      <c r="E258" s="39"/>
      <c r="F258" s="180" t="s">
        <v>1873</v>
      </c>
      <c r="G258" s="39"/>
      <c r="H258" s="39"/>
      <c r="I258" s="181"/>
      <c r="J258" s="39"/>
      <c r="K258" s="39"/>
      <c r="L258" s="40"/>
      <c r="M258" s="182"/>
      <c r="N258" s="183"/>
      <c r="O258" s="73"/>
      <c r="P258" s="73"/>
      <c r="Q258" s="73"/>
      <c r="R258" s="73"/>
      <c r="S258" s="73"/>
      <c r="T258" s="74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20" t="s">
        <v>158</v>
      </c>
      <c r="AU258" s="20" t="s">
        <v>156</v>
      </c>
    </row>
    <row r="259" s="13" customFormat="1">
      <c r="A259" s="13"/>
      <c r="B259" s="186"/>
      <c r="C259" s="13"/>
      <c r="D259" s="179" t="s">
        <v>162</v>
      </c>
      <c r="E259" s="187" t="s">
        <v>3</v>
      </c>
      <c r="F259" s="188" t="s">
        <v>1803</v>
      </c>
      <c r="G259" s="13"/>
      <c r="H259" s="187" t="s">
        <v>3</v>
      </c>
      <c r="I259" s="189"/>
      <c r="J259" s="13"/>
      <c r="K259" s="13"/>
      <c r="L259" s="186"/>
      <c r="M259" s="190"/>
      <c r="N259" s="191"/>
      <c r="O259" s="191"/>
      <c r="P259" s="191"/>
      <c r="Q259" s="191"/>
      <c r="R259" s="191"/>
      <c r="S259" s="191"/>
      <c r="T259" s="19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87" t="s">
        <v>162</v>
      </c>
      <c r="AU259" s="187" t="s">
        <v>156</v>
      </c>
      <c r="AV259" s="13" t="s">
        <v>84</v>
      </c>
      <c r="AW259" s="13" t="s">
        <v>37</v>
      </c>
      <c r="AX259" s="13" t="s">
        <v>76</v>
      </c>
      <c r="AY259" s="187" t="s">
        <v>148</v>
      </c>
    </row>
    <row r="260" s="14" customFormat="1">
      <c r="A260" s="14"/>
      <c r="B260" s="193"/>
      <c r="C260" s="14"/>
      <c r="D260" s="179" t="s">
        <v>162</v>
      </c>
      <c r="E260" s="194" t="s">
        <v>3</v>
      </c>
      <c r="F260" s="195" t="s">
        <v>1804</v>
      </c>
      <c r="G260" s="14"/>
      <c r="H260" s="196">
        <v>6.2999999999999998</v>
      </c>
      <c r="I260" s="197"/>
      <c r="J260" s="14"/>
      <c r="K260" s="14"/>
      <c r="L260" s="193"/>
      <c r="M260" s="198"/>
      <c r="N260" s="199"/>
      <c r="O260" s="199"/>
      <c r="P260" s="199"/>
      <c r="Q260" s="199"/>
      <c r="R260" s="199"/>
      <c r="S260" s="199"/>
      <c r="T260" s="20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194" t="s">
        <v>162</v>
      </c>
      <c r="AU260" s="194" t="s">
        <v>156</v>
      </c>
      <c r="AV260" s="14" t="s">
        <v>156</v>
      </c>
      <c r="AW260" s="14" t="s">
        <v>37</v>
      </c>
      <c r="AX260" s="14" t="s">
        <v>76</v>
      </c>
      <c r="AY260" s="194" t="s">
        <v>148</v>
      </c>
    </row>
    <row r="261" s="14" customFormat="1">
      <c r="A261" s="14"/>
      <c r="B261" s="193"/>
      <c r="C261" s="14"/>
      <c r="D261" s="179" t="s">
        <v>162</v>
      </c>
      <c r="E261" s="194" t="s">
        <v>3</v>
      </c>
      <c r="F261" s="195" t="s">
        <v>1805</v>
      </c>
      <c r="G261" s="14"/>
      <c r="H261" s="196">
        <v>3.0800000000000001</v>
      </c>
      <c r="I261" s="197"/>
      <c r="J261" s="14"/>
      <c r="K261" s="14"/>
      <c r="L261" s="193"/>
      <c r="M261" s="198"/>
      <c r="N261" s="199"/>
      <c r="O261" s="199"/>
      <c r="P261" s="199"/>
      <c r="Q261" s="199"/>
      <c r="R261" s="199"/>
      <c r="S261" s="199"/>
      <c r="T261" s="20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194" t="s">
        <v>162</v>
      </c>
      <c r="AU261" s="194" t="s">
        <v>156</v>
      </c>
      <c r="AV261" s="14" t="s">
        <v>156</v>
      </c>
      <c r="AW261" s="14" t="s">
        <v>37</v>
      </c>
      <c r="AX261" s="14" t="s">
        <v>76</v>
      </c>
      <c r="AY261" s="194" t="s">
        <v>148</v>
      </c>
    </row>
    <row r="262" s="15" customFormat="1">
      <c r="A262" s="15"/>
      <c r="B262" s="201"/>
      <c r="C262" s="15"/>
      <c r="D262" s="179" t="s">
        <v>162</v>
      </c>
      <c r="E262" s="202" t="s">
        <v>3</v>
      </c>
      <c r="F262" s="203" t="s">
        <v>182</v>
      </c>
      <c r="G262" s="15"/>
      <c r="H262" s="204">
        <v>9.379999999999999</v>
      </c>
      <c r="I262" s="205"/>
      <c r="J262" s="15"/>
      <c r="K262" s="15"/>
      <c r="L262" s="201"/>
      <c r="M262" s="206"/>
      <c r="N262" s="207"/>
      <c r="O262" s="207"/>
      <c r="P262" s="207"/>
      <c r="Q262" s="207"/>
      <c r="R262" s="207"/>
      <c r="S262" s="207"/>
      <c r="T262" s="208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02" t="s">
        <v>162</v>
      </c>
      <c r="AU262" s="202" t="s">
        <v>156</v>
      </c>
      <c r="AV262" s="15" t="s">
        <v>155</v>
      </c>
      <c r="AW262" s="15" t="s">
        <v>37</v>
      </c>
      <c r="AX262" s="15" t="s">
        <v>84</v>
      </c>
      <c r="AY262" s="202" t="s">
        <v>148</v>
      </c>
    </row>
    <row r="263" s="14" customFormat="1">
      <c r="A263" s="14"/>
      <c r="B263" s="193"/>
      <c r="C263" s="14"/>
      <c r="D263" s="179" t="s">
        <v>162</v>
      </c>
      <c r="E263" s="14"/>
      <c r="F263" s="195" t="s">
        <v>1883</v>
      </c>
      <c r="G263" s="14"/>
      <c r="H263" s="196">
        <v>9.8490000000000002</v>
      </c>
      <c r="I263" s="197"/>
      <c r="J263" s="14"/>
      <c r="K263" s="14"/>
      <c r="L263" s="193"/>
      <c r="M263" s="198"/>
      <c r="N263" s="199"/>
      <c r="O263" s="199"/>
      <c r="P263" s="199"/>
      <c r="Q263" s="199"/>
      <c r="R263" s="199"/>
      <c r="S263" s="199"/>
      <c r="T263" s="20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94" t="s">
        <v>162</v>
      </c>
      <c r="AU263" s="194" t="s">
        <v>156</v>
      </c>
      <c r="AV263" s="14" t="s">
        <v>156</v>
      </c>
      <c r="AW263" s="14" t="s">
        <v>4</v>
      </c>
      <c r="AX263" s="14" t="s">
        <v>84</v>
      </c>
      <c r="AY263" s="194" t="s">
        <v>148</v>
      </c>
    </row>
    <row r="264" s="2" customFormat="1" ht="37.8" customHeight="1">
      <c r="A264" s="39"/>
      <c r="B264" s="165"/>
      <c r="C264" s="166" t="s">
        <v>350</v>
      </c>
      <c r="D264" s="166" t="s">
        <v>150</v>
      </c>
      <c r="E264" s="167" t="s">
        <v>1884</v>
      </c>
      <c r="F264" s="168" t="s">
        <v>1885</v>
      </c>
      <c r="G264" s="169" t="s">
        <v>153</v>
      </c>
      <c r="H264" s="170">
        <v>460.76999999999998</v>
      </c>
      <c r="I264" s="171"/>
      <c r="J264" s="172">
        <f>ROUND(I264*H264,2)</f>
        <v>0</v>
      </c>
      <c r="K264" s="168" t="s">
        <v>154</v>
      </c>
      <c r="L264" s="40"/>
      <c r="M264" s="173" t="s">
        <v>3</v>
      </c>
      <c r="N264" s="174" t="s">
        <v>48</v>
      </c>
      <c r="O264" s="73"/>
      <c r="P264" s="175">
        <f>O264*H264</f>
        <v>0</v>
      </c>
      <c r="Q264" s="175">
        <v>8.0000000000000007E-05</v>
      </c>
      <c r="R264" s="175">
        <f>Q264*H264</f>
        <v>0.036861600000000001</v>
      </c>
      <c r="S264" s="175">
        <v>0</v>
      </c>
      <c r="T264" s="176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177" t="s">
        <v>155</v>
      </c>
      <c r="AT264" s="177" t="s">
        <v>150</v>
      </c>
      <c r="AU264" s="177" t="s">
        <v>156</v>
      </c>
      <c r="AY264" s="20" t="s">
        <v>148</v>
      </c>
      <c r="BE264" s="178">
        <f>IF(N264="základní",J264,0)</f>
        <v>0</v>
      </c>
      <c r="BF264" s="178">
        <f>IF(N264="snížená",J264,0)</f>
        <v>0</v>
      </c>
      <c r="BG264" s="178">
        <f>IF(N264="zákl. přenesená",J264,0)</f>
        <v>0</v>
      </c>
      <c r="BH264" s="178">
        <f>IF(N264="sníž. přenesená",J264,0)</f>
        <v>0</v>
      </c>
      <c r="BI264" s="178">
        <f>IF(N264="nulová",J264,0)</f>
        <v>0</v>
      </c>
      <c r="BJ264" s="20" t="s">
        <v>156</v>
      </c>
      <c r="BK264" s="178">
        <f>ROUND(I264*H264,2)</f>
        <v>0</v>
      </c>
      <c r="BL264" s="20" t="s">
        <v>155</v>
      </c>
      <c r="BM264" s="177" t="s">
        <v>1886</v>
      </c>
    </row>
    <row r="265" s="2" customFormat="1">
      <c r="A265" s="39"/>
      <c r="B265" s="40"/>
      <c r="C265" s="39"/>
      <c r="D265" s="179" t="s">
        <v>158</v>
      </c>
      <c r="E265" s="39"/>
      <c r="F265" s="180" t="s">
        <v>1887</v>
      </c>
      <c r="G265" s="39"/>
      <c r="H265" s="39"/>
      <c r="I265" s="181"/>
      <c r="J265" s="39"/>
      <c r="K265" s="39"/>
      <c r="L265" s="40"/>
      <c r="M265" s="182"/>
      <c r="N265" s="183"/>
      <c r="O265" s="73"/>
      <c r="P265" s="73"/>
      <c r="Q265" s="73"/>
      <c r="R265" s="73"/>
      <c r="S265" s="73"/>
      <c r="T265" s="74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20" t="s">
        <v>158</v>
      </c>
      <c r="AU265" s="20" t="s">
        <v>156</v>
      </c>
    </row>
    <row r="266" s="2" customFormat="1">
      <c r="A266" s="39"/>
      <c r="B266" s="40"/>
      <c r="C266" s="39"/>
      <c r="D266" s="184" t="s">
        <v>160</v>
      </c>
      <c r="E266" s="39"/>
      <c r="F266" s="185" t="s">
        <v>1888</v>
      </c>
      <c r="G266" s="39"/>
      <c r="H266" s="39"/>
      <c r="I266" s="181"/>
      <c r="J266" s="39"/>
      <c r="K266" s="39"/>
      <c r="L266" s="40"/>
      <c r="M266" s="182"/>
      <c r="N266" s="183"/>
      <c r="O266" s="73"/>
      <c r="P266" s="73"/>
      <c r="Q266" s="73"/>
      <c r="R266" s="73"/>
      <c r="S266" s="73"/>
      <c r="T266" s="74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20" t="s">
        <v>160</v>
      </c>
      <c r="AU266" s="20" t="s">
        <v>156</v>
      </c>
    </row>
    <row r="267" s="13" customFormat="1">
      <c r="A267" s="13"/>
      <c r="B267" s="186"/>
      <c r="C267" s="13"/>
      <c r="D267" s="179" t="s">
        <v>162</v>
      </c>
      <c r="E267" s="187" t="s">
        <v>3</v>
      </c>
      <c r="F267" s="188" t="s">
        <v>1796</v>
      </c>
      <c r="G267" s="13"/>
      <c r="H267" s="187" t="s">
        <v>3</v>
      </c>
      <c r="I267" s="189"/>
      <c r="J267" s="13"/>
      <c r="K267" s="13"/>
      <c r="L267" s="186"/>
      <c r="M267" s="190"/>
      <c r="N267" s="191"/>
      <c r="O267" s="191"/>
      <c r="P267" s="191"/>
      <c r="Q267" s="191"/>
      <c r="R267" s="191"/>
      <c r="S267" s="191"/>
      <c r="T267" s="19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7" t="s">
        <v>162</v>
      </c>
      <c r="AU267" s="187" t="s">
        <v>156</v>
      </c>
      <c r="AV267" s="13" t="s">
        <v>84</v>
      </c>
      <c r="AW267" s="13" t="s">
        <v>37</v>
      </c>
      <c r="AX267" s="13" t="s">
        <v>76</v>
      </c>
      <c r="AY267" s="187" t="s">
        <v>148</v>
      </c>
    </row>
    <row r="268" s="14" customFormat="1">
      <c r="A268" s="14"/>
      <c r="B268" s="193"/>
      <c r="C268" s="14"/>
      <c r="D268" s="179" t="s">
        <v>162</v>
      </c>
      <c r="E268" s="194" t="s">
        <v>3</v>
      </c>
      <c r="F268" s="195" t="s">
        <v>1797</v>
      </c>
      <c r="G268" s="14"/>
      <c r="H268" s="196">
        <v>460.76999999999998</v>
      </c>
      <c r="I268" s="197"/>
      <c r="J268" s="14"/>
      <c r="K268" s="14"/>
      <c r="L268" s="193"/>
      <c r="M268" s="198"/>
      <c r="N268" s="199"/>
      <c r="O268" s="199"/>
      <c r="P268" s="199"/>
      <c r="Q268" s="199"/>
      <c r="R268" s="199"/>
      <c r="S268" s="199"/>
      <c r="T268" s="20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4" t="s">
        <v>162</v>
      </c>
      <c r="AU268" s="194" t="s">
        <v>156</v>
      </c>
      <c r="AV268" s="14" t="s">
        <v>156</v>
      </c>
      <c r="AW268" s="14" t="s">
        <v>37</v>
      </c>
      <c r="AX268" s="14" t="s">
        <v>84</v>
      </c>
      <c r="AY268" s="194" t="s">
        <v>148</v>
      </c>
    </row>
    <row r="269" s="2" customFormat="1" ht="24.15" customHeight="1">
      <c r="A269" s="39"/>
      <c r="B269" s="165"/>
      <c r="C269" s="166" t="s">
        <v>357</v>
      </c>
      <c r="D269" s="166" t="s">
        <v>150</v>
      </c>
      <c r="E269" s="167" t="s">
        <v>1889</v>
      </c>
      <c r="F269" s="168" t="s">
        <v>1890</v>
      </c>
      <c r="G269" s="169" t="s">
        <v>276</v>
      </c>
      <c r="H269" s="170">
        <v>67</v>
      </c>
      <c r="I269" s="171"/>
      <c r="J269" s="172">
        <f>ROUND(I269*H269,2)</f>
        <v>0</v>
      </c>
      <c r="K269" s="168" t="s">
        <v>154</v>
      </c>
      <c r="L269" s="40"/>
      <c r="M269" s="173" t="s">
        <v>3</v>
      </c>
      <c r="N269" s="174" t="s">
        <v>48</v>
      </c>
      <c r="O269" s="73"/>
      <c r="P269" s="175">
        <f>O269*H269</f>
        <v>0</v>
      </c>
      <c r="Q269" s="175">
        <v>3.0000000000000001E-05</v>
      </c>
      <c r="R269" s="175">
        <f>Q269*H269</f>
        <v>0.0020100000000000001</v>
      </c>
      <c r="S269" s="175">
        <v>0</v>
      </c>
      <c r="T269" s="176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177" t="s">
        <v>155</v>
      </c>
      <c r="AT269" s="177" t="s">
        <v>150</v>
      </c>
      <c r="AU269" s="177" t="s">
        <v>156</v>
      </c>
      <c r="AY269" s="20" t="s">
        <v>148</v>
      </c>
      <c r="BE269" s="178">
        <f>IF(N269="základní",J269,0)</f>
        <v>0</v>
      </c>
      <c r="BF269" s="178">
        <f>IF(N269="snížená",J269,0)</f>
        <v>0</v>
      </c>
      <c r="BG269" s="178">
        <f>IF(N269="zákl. přenesená",J269,0)</f>
        <v>0</v>
      </c>
      <c r="BH269" s="178">
        <f>IF(N269="sníž. přenesená",J269,0)</f>
        <v>0</v>
      </c>
      <c r="BI269" s="178">
        <f>IF(N269="nulová",J269,0)</f>
        <v>0</v>
      </c>
      <c r="BJ269" s="20" t="s">
        <v>156</v>
      </c>
      <c r="BK269" s="178">
        <f>ROUND(I269*H269,2)</f>
        <v>0</v>
      </c>
      <c r="BL269" s="20" t="s">
        <v>155</v>
      </c>
      <c r="BM269" s="177" t="s">
        <v>1891</v>
      </c>
    </row>
    <row r="270" s="2" customFormat="1">
      <c r="A270" s="39"/>
      <c r="B270" s="40"/>
      <c r="C270" s="39"/>
      <c r="D270" s="179" t="s">
        <v>158</v>
      </c>
      <c r="E270" s="39"/>
      <c r="F270" s="180" t="s">
        <v>1892</v>
      </c>
      <c r="G270" s="39"/>
      <c r="H270" s="39"/>
      <c r="I270" s="181"/>
      <c r="J270" s="39"/>
      <c r="K270" s="39"/>
      <c r="L270" s="40"/>
      <c r="M270" s="182"/>
      <c r="N270" s="183"/>
      <c r="O270" s="73"/>
      <c r="P270" s="73"/>
      <c r="Q270" s="73"/>
      <c r="R270" s="73"/>
      <c r="S270" s="73"/>
      <c r="T270" s="74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20" t="s">
        <v>158</v>
      </c>
      <c r="AU270" s="20" t="s">
        <v>156</v>
      </c>
    </row>
    <row r="271" s="2" customFormat="1">
      <c r="A271" s="39"/>
      <c r="B271" s="40"/>
      <c r="C271" s="39"/>
      <c r="D271" s="184" t="s">
        <v>160</v>
      </c>
      <c r="E271" s="39"/>
      <c r="F271" s="185" t="s">
        <v>1893</v>
      </c>
      <c r="G271" s="39"/>
      <c r="H271" s="39"/>
      <c r="I271" s="181"/>
      <c r="J271" s="39"/>
      <c r="K271" s="39"/>
      <c r="L271" s="40"/>
      <c r="M271" s="182"/>
      <c r="N271" s="183"/>
      <c r="O271" s="73"/>
      <c r="P271" s="73"/>
      <c r="Q271" s="73"/>
      <c r="R271" s="73"/>
      <c r="S271" s="73"/>
      <c r="T271" s="74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20" t="s">
        <v>160</v>
      </c>
      <c r="AU271" s="20" t="s">
        <v>156</v>
      </c>
    </row>
    <row r="272" s="14" customFormat="1">
      <c r="A272" s="14"/>
      <c r="B272" s="193"/>
      <c r="C272" s="14"/>
      <c r="D272" s="179" t="s">
        <v>162</v>
      </c>
      <c r="E272" s="194" t="s">
        <v>3</v>
      </c>
      <c r="F272" s="195" t="s">
        <v>1597</v>
      </c>
      <c r="G272" s="14"/>
      <c r="H272" s="196">
        <v>67</v>
      </c>
      <c r="I272" s="197"/>
      <c r="J272" s="14"/>
      <c r="K272" s="14"/>
      <c r="L272" s="193"/>
      <c r="M272" s="198"/>
      <c r="N272" s="199"/>
      <c r="O272" s="199"/>
      <c r="P272" s="199"/>
      <c r="Q272" s="199"/>
      <c r="R272" s="199"/>
      <c r="S272" s="199"/>
      <c r="T272" s="20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194" t="s">
        <v>162</v>
      </c>
      <c r="AU272" s="194" t="s">
        <v>156</v>
      </c>
      <c r="AV272" s="14" t="s">
        <v>156</v>
      </c>
      <c r="AW272" s="14" t="s">
        <v>37</v>
      </c>
      <c r="AX272" s="14" t="s">
        <v>84</v>
      </c>
      <c r="AY272" s="194" t="s">
        <v>148</v>
      </c>
    </row>
    <row r="273" s="2" customFormat="1" ht="24.15" customHeight="1">
      <c r="A273" s="39"/>
      <c r="B273" s="165"/>
      <c r="C273" s="212" t="s">
        <v>15</v>
      </c>
      <c r="D273" s="212" t="s">
        <v>658</v>
      </c>
      <c r="E273" s="213" t="s">
        <v>1894</v>
      </c>
      <c r="F273" s="214" t="s">
        <v>1895</v>
      </c>
      <c r="G273" s="215" t="s">
        <v>276</v>
      </c>
      <c r="H273" s="216">
        <v>73.700000000000003</v>
      </c>
      <c r="I273" s="217"/>
      <c r="J273" s="218">
        <f>ROUND(I273*H273,2)</f>
        <v>0</v>
      </c>
      <c r="K273" s="214" t="s">
        <v>154</v>
      </c>
      <c r="L273" s="219"/>
      <c r="M273" s="220" t="s">
        <v>3</v>
      </c>
      <c r="N273" s="221" t="s">
        <v>48</v>
      </c>
      <c r="O273" s="73"/>
      <c r="P273" s="175">
        <f>O273*H273</f>
        <v>0</v>
      </c>
      <c r="Q273" s="175">
        <v>0.00059999999999999995</v>
      </c>
      <c r="R273" s="175">
        <f>Q273*H273</f>
        <v>0.044219999999999995</v>
      </c>
      <c r="S273" s="175">
        <v>0</v>
      </c>
      <c r="T273" s="176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177" t="s">
        <v>214</v>
      </c>
      <c r="AT273" s="177" t="s">
        <v>658</v>
      </c>
      <c r="AU273" s="177" t="s">
        <v>156</v>
      </c>
      <c r="AY273" s="20" t="s">
        <v>148</v>
      </c>
      <c r="BE273" s="178">
        <f>IF(N273="základní",J273,0)</f>
        <v>0</v>
      </c>
      <c r="BF273" s="178">
        <f>IF(N273="snížená",J273,0)</f>
        <v>0</v>
      </c>
      <c r="BG273" s="178">
        <f>IF(N273="zákl. přenesená",J273,0)</f>
        <v>0</v>
      </c>
      <c r="BH273" s="178">
        <f>IF(N273="sníž. přenesená",J273,0)</f>
        <v>0</v>
      </c>
      <c r="BI273" s="178">
        <f>IF(N273="nulová",J273,0)</f>
        <v>0</v>
      </c>
      <c r="BJ273" s="20" t="s">
        <v>156</v>
      </c>
      <c r="BK273" s="178">
        <f>ROUND(I273*H273,2)</f>
        <v>0</v>
      </c>
      <c r="BL273" s="20" t="s">
        <v>155</v>
      </c>
      <c r="BM273" s="177" t="s">
        <v>1896</v>
      </c>
    </row>
    <row r="274" s="2" customFormat="1">
      <c r="A274" s="39"/>
      <c r="B274" s="40"/>
      <c r="C274" s="39"/>
      <c r="D274" s="179" t="s">
        <v>158</v>
      </c>
      <c r="E274" s="39"/>
      <c r="F274" s="180" t="s">
        <v>1895</v>
      </c>
      <c r="G274" s="39"/>
      <c r="H274" s="39"/>
      <c r="I274" s="181"/>
      <c r="J274" s="39"/>
      <c r="K274" s="39"/>
      <c r="L274" s="40"/>
      <c r="M274" s="182"/>
      <c r="N274" s="183"/>
      <c r="O274" s="73"/>
      <c r="P274" s="73"/>
      <c r="Q274" s="73"/>
      <c r="R274" s="73"/>
      <c r="S274" s="73"/>
      <c r="T274" s="74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20" t="s">
        <v>158</v>
      </c>
      <c r="AU274" s="20" t="s">
        <v>156</v>
      </c>
    </row>
    <row r="275" s="14" customFormat="1">
      <c r="A275" s="14"/>
      <c r="B275" s="193"/>
      <c r="C275" s="14"/>
      <c r="D275" s="179" t="s">
        <v>162</v>
      </c>
      <c r="E275" s="14"/>
      <c r="F275" s="195" t="s">
        <v>1897</v>
      </c>
      <c r="G275" s="14"/>
      <c r="H275" s="196">
        <v>73.700000000000003</v>
      </c>
      <c r="I275" s="197"/>
      <c r="J275" s="14"/>
      <c r="K275" s="14"/>
      <c r="L275" s="193"/>
      <c r="M275" s="198"/>
      <c r="N275" s="199"/>
      <c r="O275" s="199"/>
      <c r="P275" s="199"/>
      <c r="Q275" s="199"/>
      <c r="R275" s="199"/>
      <c r="S275" s="199"/>
      <c r="T275" s="20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194" t="s">
        <v>162</v>
      </c>
      <c r="AU275" s="194" t="s">
        <v>156</v>
      </c>
      <c r="AV275" s="14" t="s">
        <v>156</v>
      </c>
      <c r="AW275" s="14" t="s">
        <v>4</v>
      </c>
      <c r="AX275" s="14" t="s">
        <v>84</v>
      </c>
      <c r="AY275" s="194" t="s">
        <v>148</v>
      </c>
    </row>
    <row r="276" s="2" customFormat="1" ht="16.5" customHeight="1">
      <c r="A276" s="39"/>
      <c r="B276" s="165"/>
      <c r="C276" s="166" t="s">
        <v>375</v>
      </c>
      <c r="D276" s="166" t="s">
        <v>150</v>
      </c>
      <c r="E276" s="167" t="s">
        <v>1898</v>
      </c>
      <c r="F276" s="168" t="s">
        <v>1899</v>
      </c>
      <c r="G276" s="169" t="s">
        <v>276</v>
      </c>
      <c r="H276" s="170">
        <v>141.19999999999999</v>
      </c>
      <c r="I276" s="171"/>
      <c r="J276" s="172">
        <f>ROUND(I276*H276,2)</f>
        <v>0</v>
      </c>
      <c r="K276" s="168" t="s">
        <v>154</v>
      </c>
      <c r="L276" s="40"/>
      <c r="M276" s="173" t="s">
        <v>3</v>
      </c>
      <c r="N276" s="174" t="s">
        <v>48</v>
      </c>
      <c r="O276" s="73"/>
      <c r="P276" s="175">
        <f>O276*H276</f>
        <v>0</v>
      </c>
      <c r="Q276" s="175">
        <v>0</v>
      </c>
      <c r="R276" s="175">
        <f>Q276*H276</f>
        <v>0</v>
      </c>
      <c r="S276" s="175">
        <v>0</v>
      </c>
      <c r="T276" s="176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177" t="s">
        <v>155</v>
      </c>
      <c r="AT276" s="177" t="s">
        <v>150</v>
      </c>
      <c r="AU276" s="177" t="s">
        <v>156</v>
      </c>
      <c r="AY276" s="20" t="s">
        <v>148</v>
      </c>
      <c r="BE276" s="178">
        <f>IF(N276="základní",J276,0)</f>
        <v>0</v>
      </c>
      <c r="BF276" s="178">
        <f>IF(N276="snížená",J276,0)</f>
        <v>0</v>
      </c>
      <c r="BG276" s="178">
        <f>IF(N276="zákl. přenesená",J276,0)</f>
        <v>0</v>
      </c>
      <c r="BH276" s="178">
        <f>IF(N276="sníž. přenesená",J276,0)</f>
        <v>0</v>
      </c>
      <c r="BI276" s="178">
        <f>IF(N276="nulová",J276,0)</f>
        <v>0</v>
      </c>
      <c r="BJ276" s="20" t="s">
        <v>156</v>
      </c>
      <c r="BK276" s="178">
        <f>ROUND(I276*H276,2)</f>
        <v>0</v>
      </c>
      <c r="BL276" s="20" t="s">
        <v>155</v>
      </c>
      <c r="BM276" s="177" t="s">
        <v>1900</v>
      </c>
    </row>
    <row r="277" s="2" customFormat="1">
      <c r="A277" s="39"/>
      <c r="B277" s="40"/>
      <c r="C277" s="39"/>
      <c r="D277" s="179" t="s">
        <v>158</v>
      </c>
      <c r="E277" s="39"/>
      <c r="F277" s="180" t="s">
        <v>1901</v>
      </c>
      <c r="G277" s="39"/>
      <c r="H277" s="39"/>
      <c r="I277" s="181"/>
      <c r="J277" s="39"/>
      <c r="K277" s="39"/>
      <c r="L277" s="40"/>
      <c r="M277" s="182"/>
      <c r="N277" s="183"/>
      <c r="O277" s="73"/>
      <c r="P277" s="73"/>
      <c r="Q277" s="73"/>
      <c r="R277" s="73"/>
      <c r="S277" s="73"/>
      <c r="T277" s="74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20" t="s">
        <v>158</v>
      </c>
      <c r="AU277" s="20" t="s">
        <v>156</v>
      </c>
    </row>
    <row r="278" s="2" customFormat="1">
      <c r="A278" s="39"/>
      <c r="B278" s="40"/>
      <c r="C278" s="39"/>
      <c r="D278" s="184" t="s">
        <v>160</v>
      </c>
      <c r="E278" s="39"/>
      <c r="F278" s="185" t="s">
        <v>1902</v>
      </c>
      <c r="G278" s="39"/>
      <c r="H278" s="39"/>
      <c r="I278" s="181"/>
      <c r="J278" s="39"/>
      <c r="K278" s="39"/>
      <c r="L278" s="40"/>
      <c r="M278" s="182"/>
      <c r="N278" s="183"/>
      <c r="O278" s="73"/>
      <c r="P278" s="73"/>
      <c r="Q278" s="73"/>
      <c r="R278" s="73"/>
      <c r="S278" s="73"/>
      <c r="T278" s="74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20" t="s">
        <v>160</v>
      </c>
      <c r="AU278" s="20" t="s">
        <v>156</v>
      </c>
    </row>
    <row r="279" s="13" customFormat="1">
      <c r="A279" s="13"/>
      <c r="B279" s="186"/>
      <c r="C279" s="13"/>
      <c r="D279" s="179" t="s">
        <v>162</v>
      </c>
      <c r="E279" s="187" t="s">
        <v>3</v>
      </c>
      <c r="F279" s="188" t="s">
        <v>220</v>
      </c>
      <c r="G279" s="13"/>
      <c r="H279" s="187" t="s">
        <v>3</v>
      </c>
      <c r="I279" s="189"/>
      <c r="J279" s="13"/>
      <c r="K279" s="13"/>
      <c r="L279" s="186"/>
      <c r="M279" s="190"/>
      <c r="N279" s="191"/>
      <c r="O279" s="191"/>
      <c r="P279" s="191"/>
      <c r="Q279" s="191"/>
      <c r="R279" s="191"/>
      <c r="S279" s="191"/>
      <c r="T279" s="19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7" t="s">
        <v>162</v>
      </c>
      <c r="AU279" s="187" t="s">
        <v>156</v>
      </c>
      <c r="AV279" s="13" t="s">
        <v>84</v>
      </c>
      <c r="AW279" s="13" t="s">
        <v>37</v>
      </c>
      <c r="AX279" s="13" t="s">
        <v>76</v>
      </c>
      <c r="AY279" s="187" t="s">
        <v>148</v>
      </c>
    </row>
    <row r="280" s="14" customFormat="1">
      <c r="A280" s="14"/>
      <c r="B280" s="193"/>
      <c r="C280" s="14"/>
      <c r="D280" s="179" t="s">
        <v>162</v>
      </c>
      <c r="E280" s="194" t="s">
        <v>3</v>
      </c>
      <c r="F280" s="195" t="s">
        <v>1903</v>
      </c>
      <c r="G280" s="14"/>
      <c r="H280" s="196">
        <v>56</v>
      </c>
      <c r="I280" s="197"/>
      <c r="J280" s="14"/>
      <c r="K280" s="14"/>
      <c r="L280" s="193"/>
      <c r="M280" s="198"/>
      <c r="N280" s="199"/>
      <c r="O280" s="199"/>
      <c r="P280" s="199"/>
      <c r="Q280" s="199"/>
      <c r="R280" s="199"/>
      <c r="S280" s="199"/>
      <c r="T280" s="20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4" t="s">
        <v>162</v>
      </c>
      <c r="AU280" s="194" t="s">
        <v>156</v>
      </c>
      <c r="AV280" s="14" t="s">
        <v>156</v>
      </c>
      <c r="AW280" s="14" t="s">
        <v>37</v>
      </c>
      <c r="AX280" s="14" t="s">
        <v>76</v>
      </c>
      <c r="AY280" s="194" t="s">
        <v>148</v>
      </c>
    </row>
    <row r="281" s="14" customFormat="1">
      <c r="A281" s="14"/>
      <c r="B281" s="193"/>
      <c r="C281" s="14"/>
      <c r="D281" s="179" t="s">
        <v>162</v>
      </c>
      <c r="E281" s="194" t="s">
        <v>3</v>
      </c>
      <c r="F281" s="195" t="s">
        <v>1904</v>
      </c>
      <c r="G281" s="14"/>
      <c r="H281" s="196">
        <v>9.1999999999999993</v>
      </c>
      <c r="I281" s="197"/>
      <c r="J281" s="14"/>
      <c r="K281" s="14"/>
      <c r="L281" s="193"/>
      <c r="M281" s="198"/>
      <c r="N281" s="199"/>
      <c r="O281" s="199"/>
      <c r="P281" s="199"/>
      <c r="Q281" s="199"/>
      <c r="R281" s="199"/>
      <c r="S281" s="199"/>
      <c r="T281" s="20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194" t="s">
        <v>162</v>
      </c>
      <c r="AU281" s="194" t="s">
        <v>156</v>
      </c>
      <c r="AV281" s="14" t="s">
        <v>156</v>
      </c>
      <c r="AW281" s="14" t="s">
        <v>37</v>
      </c>
      <c r="AX281" s="14" t="s">
        <v>76</v>
      </c>
      <c r="AY281" s="194" t="s">
        <v>148</v>
      </c>
    </row>
    <row r="282" s="14" customFormat="1">
      <c r="A282" s="14"/>
      <c r="B282" s="193"/>
      <c r="C282" s="14"/>
      <c r="D282" s="179" t="s">
        <v>162</v>
      </c>
      <c r="E282" s="194" t="s">
        <v>3</v>
      </c>
      <c r="F282" s="195" t="s">
        <v>1905</v>
      </c>
      <c r="G282" s="14"/>
      <c r="H282" s="196">
        <v>3.6000000000000001</v>
      </c>
      <c r="I282" s="197"/>
      <c r="J282" s="14"/>
      <c r="K282" s="14"/>
      <c r="L282" s="193"/>
      <c r="M282" s="198"/>
      <c r="N282" s="199"/>
      <c r="O282" s="199"/>
      <c r="P282" s="199"/>
      <c r="Q282" s="199"/>
      <c r="R282" s="199"/>
      <c r="S282" s="199"/>
      <c r="T282" s="20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194" t="s">
        <v>162</v>
      </c>
      <c r="AU282" s="194" t="s">
        <v>156</v>
      </c>
      <c r="AV282" s="14" t="s">
        <v>156</v>
      </c>
      <c r="AW282" s="14" t="s">
        <v>37</v>
      </c>
      <c r="AX282" s="14" t="s">
        <v>76</v>
      </c>
      <c r="AY282" s="194" t="s">
        <v>148</v>
      </c>
    </row>
    <row r="283" s="13" customFormat="1">
      <c r="A283" s="13"/>
      <c r="B283" s="186"/>
      <c r="C283" s="13"/>
      <c r="D283" s="179" t="s">
        <v>162</v>
      </c>
      <c r="E283" s="187" t="s">
        <v>3</v>
      </c>
      <c r="F283" s="188" t="s">
        <v>1803</v>
      </c>
      <c r="G283" s="13"/>
      <c r="H283" s="187" t="s">
        <v>3</v>
      </c>
      <c r="I283" s="189"/>
      <c r="J283" s="13"/>
      <c r="K283" s="13"/>
      <c r="L283" s="186"/>
      <c r="M283" s="190"/>
      <c r="N283" s="191"/>
      <c r="O283" s="191"/>
      <c r="P283" s="191"/>
      <c r="Q283" s="191"/>
      <c r="R283" s="191"/>
      <c r="S283" s="191"/>
      <c r="T283" s="19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7" t="s">
        <v>162</v>
      </c>
      <c r="AU283" s="187" t="s">
        <v>156</v>
      </c>
      <c r="AV283" s="13" t="s">
        <v>84</v>
      </c>
      <c r="AW283" s="13" t="s">
        <v>37</v>
      </c>
      <c r="AX283" s="13" t="s">
        <v>76</v>
      </c>
      <c r="AY283" s="187" t="s">
        <v>148</v>
      </c>
    </row>
    <row r="284" s="14" customFormat="1">
      <c r="A284" s="14"/>
      <c r="B284" s="193"/>
      <c r="C284" s="14"/>
      <c r="D284" s="179" t="s">
        <v>162</v>
      </c>
      <c r="E284" s="194" t="s">
        <v>3</v>
      </c>
      <c r="F284" s="195" t="s">
        <v>1906</v>
      </c>
      <c r="G284" s="14"/>
      <c r="H284" s="196">
        <v>6</v>
      </c>
      <c r="I284" s="197"/>
      <c r="J284" s="14"/>
      <c r="K284" s="14"/>
      <c r="L284" s="193"/>
      <c r="M284" s="198"/>
      <c r="N284" s="199"/>
      <c r="O284" s="199"/>
      <c r="P284" s="199"/>
      <c r="Q284" s="199"/>
      <c r="R284" s="199"/>
      <c r="S284" s="199"/>
      <c r="T284" s="20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4" t="s">
        <v>162</v>
      </c>
      <c r="AU284" s="194" t="s">
        <v>156</v>
      </c>
      <c r="AV284" s="14" t="s">
        <v>156</v>
      </c>
      <c r="AW284" s="14" t="s">
        <v>37</v>
      </c>
      <c r="AX284" s="14" t="s">
        <v>76</v>
      </c>
      <c r="AY284" s="194" t="s">
        <v>148</v>
      </c>
    </row>
    <row r="285" s="14" customFormat="1">
      <c r="A285" s="14"/>
      <c r="B285" s="193"/>
      <c r="C285" s="14"/>
      <c r="D285" s="179" t="s">
        <v>162</v>
      </c>
      <c r="E285" s="194" t="s">
        <v>3</v>
      </c>
      <c r="F285" s="195" t="s">
        <v>1907</v>
      </c>
      <c r="G285" s="14"/>
      <c r="H285" s="196">
        <v>2.3999999999999999</v>
      </c>
      <c r="I285" s="197"/>
      <c r="J285" s="14"/>
      <c r="K285" s="14"/>
      <c r="L285" s="193"/>
      <c r="M285" s="198"/>
      <c r="N285" s="199"/>
      <c r="O285" s="199"/>
      <c r="P285" s="199"/>
      <c r="Q285" s="199"/>
      <c r="R285" s="199"/>
      <c r="S285" s="199"/>
      <c r="T285" s="20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194" t="s">
        <v>162</v>
      </c>
      <c r="AU285" s="194" t="s">
        <v>156</v>
      </c>
      <c r="AV285" s="14" t="s">
        <v>156</v>
      </c>
      <c r="AW285" s="14" t="s">
        <v>37</v>
      </c>
      <c r="AX285" s="14" t="s">
        <v>76</v>
      </c>
      <c r="AY285" s="194" t="s">
        <v>148</v>
      </c>
    </row>
    <row r="286" s="13" customFormat="1">
      <c r="A286" s="13"/>
      <c r="B286" s="186"/>
      <c r="C286" s="13"/>
      <c r="D286" s="179" t="s">
        <v>162</v>
      </c>
      <c r="E286" s="187" t="s">
        <v>3</v>
      </c>
      <c r="F286" s="188" t="s">
        <v>1908</v>
      </c>
      <c r="G286" s="13"/>
      <c r="H286" s="187" t="s">
        <v>3</v>
      </c>
      <c r="I286" s="189"/>
      <c r="J286" s="13"/>
      <c r="K286" s="13"/>
      <c r="L286" s="186"/>
      <c r="M286" s="190"/>
      <c r="N286" s="191"/>
      <c r="O286" s="191"/>
      <c r="P286" s="191"/>
      <c r="Q286" s="191"/>
      <c r="R286" s="191"/>
      <c r="S286" s="191"/>
      <c r="T286" s="19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87" t="s">
        <v>162</v>
      </c>
      <c r="AU286" s="187" t="s">
        <v>156</v>
      </c>
      <c r="AV286" s="13" t="s">
        <v>84</v>
      </c>
      <c r="AW286" s="13" t="s">
        <v>37</v>
      </c>
      <c r="AX286" s="13" t="s">
        <v>76</v>
      </c>
      <c r="AY286" s="187" t="s">
        <v>148</v>
      </c>
    </row>
    <row r="287" s="14" customFormat="1">
      <c r="A287" s="14"/>
      <c r="B287" s="193"/>
      <c r="C287" s="14"/>
      <c r="D287" s="179" t="s">
        <v>162</v>
      </c>
      <c r="E287" s="194" t="s">
        <v>3</v>
      </c>
      <c r="F287" s="195" t="s">
        <v>1909</v>
      </c>
      <c r="G287" s="14"/>
      <c r="H287" s="196">
        <v>64</v>
      </c>
      <c r="I287" s="197"/>
      <c r="J287" s="14"/>
      <c r="K287" s="14"/>
      <c r="L287" s="193"/>
      <c r="M287" s="198"/>
      <c r="N287" s="199"/>
      <c r="O287" s="199"/>
      <c r="P287" s="199"/>
      <c r="Q287" s="199"/>
      <c r="R287" s="199"/>
      <c r="S287" s="199"/>
      <c r="T287" s="20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194" t="s">
        <v>162</v>
      </c>
      <c r="AU287" s="194" t="s">
        <v>156</v>
      </c>
      <c r="AV287" s="14" t="s">
        <v>156</v>
      </c>
      <c r="AW287" s="14" t="s">
        <v>37</v>
      </c>
      <c r="AX287" s="14" t="s">
        <v>76</v>
      </c>
      <c r="AY287" s="194" t="s">
        <v>148</v>
      </c>
    </row>
    <row r="288" s="15" customFormat="1">
      <c r="A288" s="15"/>
      <c r="B288" s="201"/>
      <c r="C288" s="15"/>
      <c r="D288" s="179" t="s">
        <v>162</v>
      </c>
      <c r="E288" s="202" t="s">
        <v>3</v>
      </c>
      <c r="F288" s="203" t="s">
        <v>182</v>
      </c>
      <c r="G288" s="15"/>
      <c r="H288" s="204">
        <v>141.19999999999999</v>
      </c>
      <c r="I288" s="205"/>
      <c r="J288" s="15"/>
      <c r="K288" s="15"/>
      <c r="L288" s="201"/>
      <c r="M288" s="206"/>
      <c r="N288" s="207"/>
      <c r="O288" s="207"/>
      <c r="P288" s="207"/>
      <c r="Q288" s="207"/>
      <c r="R288" s="207"/>
      <c r="S288" s="207"/>
      <c r="T288" s="208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02" t="s">
        <v>162</v>
      </c>
      <c r="AU288" s="202" t="s">
        <v>156</v>
      </c>
      <c r="AV288" s="15" t="s">
        <v>155</v>
      </c>
      <c r="AW288" s="15" t="s">
        <v>37</v>
      </c>
      <c r="AX288" s="15" t="s">
        <v>84</v>
      </c>
      <c r="AY288" s="202" t="s">
        <v>148</v>
      </c>
    </row>
    <row r="289" s="2" customFormat="1" ht="24.15" customHeight="1">
      <c r="A289" s="39"/>
      <c r="B289" s="165"/>
      <c r="C289" s="212" t="s">
        <v>382</v>
      </c>
      <c r="D289" s="212" t="s">
        <v>658</v>
      </c>
      <c r="E289" s="213" t="s">
        <v>1910</v>
      </c>
      <c r="F289" s="214" t="s">
        <v>1911</v>
      </c>
      <c r="G289" s="215" t="s">
        <v>276</v>
      </c>
      <c r="H289" s="216">
        <v>155.31999999999999</v>
      </c>
      <c r="I289" s="217"/>
      <c r="J289" s="218">
        <f>ROUND(I289*H289,2)</f>
        <v>0</v>
      </c>
      <c r="K289" s="214" t="s">
        <v>154</v>
      </c>
      <c r="L289" s="219"/>
      <c r="M289" s="220" t="s">
        <v>3</v>
      </c>
      <c r="N289" s="221" t="s">
        <v>48</v>
      </c>
      <c r="O289" s="73"/>
      <c r="P289" s="175">
        <f>O289*H289</f>
        <v>0</v>
      </c>
      <c r="Q289" s="175">
        <v>0.00012</v>
      </c>
      <c r="R289" s="175">
        <f>Q289*H289</f>
        <v>0.018638399999999999</v>
      </c>
      <c r="S289" s="175">
        <v>0</v>
      </c>
      <c r="T289" s="176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177" t="s">
        <v>214</v>
      </c>
      <c r="AT289" s="177" t="s">
        <v>658</v>
      </c>
      <c r="AU289" s="177" t="s">
        <v>156</v>
      </c>
      <c r="AY289" s="20" t="s">
        <v>148</v>
      </c>
      <c r="BE289" s="178">
        <f>IF(N289="základní",J289,0)</f>
        <v>0</v>
      </c>
      <c r="BF289" s="178">
        <f>IF(N289="snížená",J289,0)</f>
        <v>0</v>
      </c>
      <c r="BG289" s="178">
        <f>IF(N289="zákl. přenesená",J289,0)</f>
        <v>0</v>
      </c>
      <c r="BH289" s="178">
        <f>IF(N289="sníž. přenesená",J289,0)</f>
        <v>0</v>
      </c>
      <c r="BI289" s="178">
        <f>IF(N289="nulová",J289,0)</f>
        <v>0</v>
      </c>
      <c r="BJ289" s="20" t="s">
        <v>156</v>
      </c>
      <c r="BK289" s="178">
        <f>ROUND(I289*H289,2)</f>
        <v>0</v>
      </c>
      <c r="BL289" s="20" t="s">
        <v>155</v>
      </c>
      <c r="BM289" s="177" t="s">
        <v>1912</v>
      </c>
    </row>
    <row r="290" s="2" customFormat="1">
      <c r="A290" s="39"/>
      <c r="B290" s="40"/>
      <c r="C290" s="39"/>
      <c r="D290" s="179" t="s">
        <v>158</v>
      </c>
      <c r="E290" s="39"/>
      <c r="F290" s="180" t="s">
        <v>1911</v>
      </c>
      <c r="G290" s="39"/>
      <c r="H290" s="39"/>
      <c r="I290" s="181"/>
      <c r="J290" s="39"/>
      <c r="K290" s="39"/>
      <c r="L290" s="40"/>
      <c r="M290" s="182"/>
      <c r="N290" s="183"/>
      <c r="O290" s="73"/>
      <c r="P290" s="73"/>
      <c r="Q290" s="73"/>
      <c r="R290" s="73"/>
      <c r="S290" s="73"/>
      <c r="T290" s="74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20" t="s">
        <v>158</v>
      </c>
      <c r="AU290" s="20" t="s">
        <v>156</v>
      </c>
    </row>
    <row r="291" s="14" customFormat="1">
      <c r="A291" s="14"/>
      <c r="B291" s="193"/>
      <c r="C291" s="14"/>
      <c r="D291" s="179" t="s">
        <v>162</v>
      </c>
      <c r="E291" s="14"/>
      <c r="F291" s="195" t="s">
        <v>1913</v>
      </c>
      <c r="G291" s="14"/>
      <c r="H291" s="196">
        <v>155.31999999999999</v>
      </c>
      <c r="I291" s="197"/>
      <c r="J291" s="14"/>
      <c r="K291" s="14"/>
      <c r="L291" s="193"/>
      <c r="M291" s="198"/>
      <c r="N291" s="199"/>
      <c r="O291" s="199"/>
      <c r="P291" s="199"/>
      <c r="Q291" s="199"/>
      <c r="R291" s="199"/>
      <c r="S291" s="199"/>
      <c r="T291" s="20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194" t="s">
        <v>162</v>
      </c>
      <c r="AU291" s="194" t="s">
        <v>156</v>
      </c>
      <c r="AV291" s="14" t="s">
        <v>156</v>
      </c>
      <c r="AW291" s="14" t="s">
        <v>4</v>
      </c>
      <c r="AX291" s="14" t="s">
        <v>84</v>
      </c>
      <c r="AY291" s="194" t="s">
        <v>148</v>
      </c>
    </row>
    <row r="292" s="2" customFormat="1" ht="24.15" customHeight="1">
      <c r="A292" s="39"/>
      <c r="B292" s="165"/>
      <c r="C292" s="166" t="s">
        <v>388</v>
      </c>
      <c r="D292" s="166" t="s">
        <v>150</v>
      </c>
      <c r="E292" s="167" t="s">
        <v>1914</v>
      </c>
      <c r="F292" s="168" t="s">
        <v>1915</v>
      </c>
      <c r="G292" s="169" t="s">
        <v>153</v>
      </c>
      <c r="H292" s="170">
        <v>76.379999999999995</v>
      </c>
      <c r="I292" s="171"/>
      <c r="J292" s="172">
        <f>ROUND(I292*H292,2)</f>
        <v>0</v>
      </c>
      <c r="K292" s="168" t="s">
        <v>154</v>
      </c>
      <c r="L292" s="40"/>
      <c r="M292" s="173" t="s">
        <v>3</v>
      </c>
      <c r="N292" s="174" t="s">
        <v>48</v>
      </c>
      <c r="O292" s="73"/>
      <c r="P292" s="175">
        <f>O292*H292</f>
        <v>0</v>
      </c>
      <c r="Q292" s="175">
        <v>0.0057000000000000002</v>
      </c>
      <c r="R292" s="175">
        <f>Q292*H292</f>
        <v>0.43536599999999998</v>
      </c>
      <c r="S292" s="175">
        <v>0</v>
      </c>
      <c r="T292" s="176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177" t="s">
        <v>155</v>
      </c>
      <c r="AT292" s="177" t="s">
        <v>150</v>
      </c>
      <c r="AU292" s="177" t="s">
        <v>156</v>
      </c>
      <c r="AY292" s="20" t="s">
        <v>148</v>
      </c>
      <c r="BE292" s="178">
        <f>IF(N292="základní",J292,0)</f>
        <v>0</v>
      </c>
      <c r="BF292" s="178">
        <f>IF(N292="snížená",J292,0)</f>
        <v>0</v>
      </c>
      <c r="BG292" s="178">
        <f>IF(N292="zákl. přenesená",J292,0)</f>
        <v>0</v>
      </c>
      <c r="BH292" s="178">
        <f>IF(N292="sníž. přenesená",J292,0)</f>
        <v>0</v>
      </c>
      <c r="BI292" s="178">
        <f>IF(N292="nulová",J292,0)</f>
        <v>0</v>
      </c>
      <c r="BJ292" s="20" t="s">
        <v>156</v>
      </c>
      <c r="BK292" s="178">
        <f>ROUND(I292*H292,2)</f>
        <v>0</v>
      </c>
      <c r="BL292" s="20" t="s">
        <v>155</v>
      </c>
      <c r="BM292" s="177" t="s">
        <v>1916</v>
      </c>
    </row>
    <row r="293" s="2" customFormat="1">
      <c r="A293" s="39"/>
      <c r="B293" s="40"/>
      <c r="C293" s="39"/>
      <c r="D293" s="179" t="s">
        <v>158</v>
      </c>
      <c r="E293" s="39"/>
      <c r="F293" s="180" t="s">
        <v>1917</v>
      </c>
      <c r="G293" s="39"/>
      <c r="H293" s="39"/>
      <c r="I293" s="181"/>
      <c r="J293" s="39"/>
      <c r="K293" s="39"/>
      <c r="L293" s="40"/>
      <c r="M293" s="182"/>
      <c r="N293" s="183"/>
      <c r="O293" s="73"/>
      <c r="P293" s="73"/>
      <c r="Q293" s="73"/>
      <c r="R293" s="73"/>
      <c r="S293" s="73"/>
      <c r="T293" s="74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20" t="s">
        <v>158</v>
      </c>
      <c r="AU293" s="20" t="s">
        <v>156</v>
      </c>
    </row>
    <row r="294" s="2" customFormat="1">
      <c r="A294" s="39"/>
      <c r="B294" s="40"/>
      <c r="C294" s="39"/>
      <c r="D294" s="184" t="s">
        <v>160</v>
      </c>
      <c r="E294" s="39"/>
      <c r="F294" s="185" t="s">
        <v>1918</v>
      </c>
      <c r="G294" s="39"/>
      <c r="H294" s="39"/>
      <c r="I294" s="181"/>
      <c r="J294" s="39"/>
      <c r="K294" s="39"/>
      <c r="L294" s="40"/>
      <c r="M294" s="182"/>
      <c r="N294" s="183"/>
      <c r="O294" s="73"/>
      <c r="P294" s="73"/>
      <c r="Q294" s="73"/>
      <c r="R294" s="73"/>
      <c r="S294" s="73"/>
      <c r="T294" s="74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20" t="s">
        <v>160</v>
      </c>
      <c r="AU294" s="20" t="s">
        <v>156</v>
      </c>
    </row>
    <row r="295" s="13" customFormat="1">
      <c r="A295" s="13"/>
      <c r="B295" s="186"/>
      <c r="C295" s="13"/>
      <c r="D295" s="179" t="s">
        <v>162</v>
      </c>
      <c r="E295" s="187" t="s">
        <v>3</v>
      </c>
      <c r="F295" s="188" t="s">
        <v>1794</v>
      </c>
      <c r="G295" s="13"/>
      <c r="H295" s="187" t="s">
        <v>3</v>
      </c>
      <c r="I295" s="189"/>
      <c r="J295" s="13"/>
      <c r="K295" s="13"/>
      <c r="L295" s="186"/>
      <c r="M295" s="190"/>
      <c r="N295" s="191"/>
      <c r="O295" s="191"/>
      <c r="P295" s="191"/>
      <c r="Q295" s="191"/>
      <c r="R295" s="191"/>
      <c r="S295" s="191"/>
      <c r="T295" s="19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87" t="s">
        <v>162</v>
      </c>
      <c r="AU295" s="187" t="s">
        <v>156</v>
      </c>
      <c r="AV295" s="13" t="s">
        <v>84</v>
      </c>
      <c r="AW295" s="13" t="s">
        <v>37</v>
      </c>
      <c r="AX295" s="13" t="s">
        <v>76</v>
      </c>
      <c r="AY295" s="187" t="s">
        <v>148</v>
      </c>
    </row>
    <row r="296" s="14" customFormat="1">
      <c r="A296" s="14"/>
      <c r="B296" s="193"/>
      <c r="C296" s="14"/>
      <c r="D296" s="179" t="s">
        <v>162</v>
      </c>
      <c r="E296" s="194" t="s">
        <v>3</v>
      </c>
      <c r="F296" s="195" t="s">
        <v>1919</v>
      </c>
      <c r="G296" s="14"/>
      <c r="H296" s="196">
        <v>67</v>
      </c>
      <c r="I296" s="197"/>
      <c r="J296" s="14"/>
      <c r="K296" s="14"/>
      <c r="L296" s="193"/>
      <c r="M296" s="198"/>
      <c r="N296" s="199"/>
      <c r="O296" s="199"/>
      <c r="P296" s="199"/>
      <c r="Q296" s="199"/>
      <c r="R296" s="199"/>
      <c r="S296" s="199"/>
      <c r="T296" s="20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194" t="s">
        <v>162</v>
      </c>
      <c r="AU296" s="194" t="s">
        <v>156</v>
      </c>
      <c r="AV296" s="14" t="s">
        <v>156</v>
      </c>
      <c r="AW296" s="14" t="s">
        <v>37</v>
      </c>
      <c r="AX296" s="14" t="s">
        <v>76</v>
      </c>
      <c r="AY296" s="194" t="s">
        <v>148</v>
      </c>
    </row>
    <row r="297" s="13" customFormat="1">
      <c r="A297" s="13"/>
      <c r="B297" s="186"/>
      <c r="C297" s="13"/>
      <c r="D297" s="179" t="s">
        <v>162</v>
      </c>
      <c r="E297" s="187" t="s">
        <v>3</v>
      </c>
      <c r="F297" s="188" t="s">
        <v>1803</v>
      </c>
      <c r="G297" s="13"/>
      <c r="H297" s="187" t="s">
        <v>3</v>
      </c>
      <c r="I297" s="189"/>
      <c r="J297" s="13"/>
      <c r="K297" s="13"/>
      <c r="L297" s="186"/>
      <c r="M297" s="190"/>
      <c r="N297" s="191"/>
      <c r="O297" s="191"/>
      <c r="P297" s="191"/>
      <c r="Q297" s="191"/>
      <c r="R297" s="191"/>
      <c r="S297" s="191"/>
      <c r="T297" s="19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87" t="s">
        <v>162</v>
      </c>
      <c r="AU297" s="187" t="s">
        <v>156</v>
      </c>
      <c r="AV297" s="13" t="s">
        <v>84</v>
      </c>
      <c r="AW297" s="13" t="s">
        <v>37</v>
      </c>
      <c r="AX297" s="13" t="s">
        <v>76</v>
      </c>
      <c r="AY297" s="187" t="s">
        <v>148</v>
      </c>
    </row>
    <row r="298" s="14" customFormat="1">
      <c r="A298" s="14"/>
      <c r="B298" s="193"/>
      <c r="C298" s="14"/>
      <c r="D298" s="179" t="s">
        <v>162</v>
      </c>
      <c r="E298" s="194" t="s">
        <v>3</v>
      </c>
      <c r="F298" s="195" t="s">
        <v>1804</v>
      </c>
      <c r="G298" s="14"/>
      <c r="H298" s="196">
        <v>6.2999999999999998</v>
      </c>
      <c r="I298" s="197"/>
      <c r="J298" s="14"/>
      <c r="K298" s="14"/>
      <c r="L298" s="193"/>
      <c r="M298" s="198"/>
      <c r="N298" s="199"/>
      <c r="O298" s="199"/>
      <c r="P298" s="199"/>
      <c r="Q298" s="199"/>
      <c r="R298" s="199"/>
      <c r="S298" s="199"/>
      <c r="T298" s="20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194" t="s">
        <v>162</v>
      </c>
      <c r="AU298" s="194" t="s">
        <v>156</v>
      </c>
      <c r="AV298" s="14" t="s">
        <v>156</v>
      </c>
      <c r="AW298" s="14" t="s">
        <v>37</v>
      </c>
      <c r="AX298" s="14" t="s">
        <v>76</v>
      </c>
      <c r="AY298" s="194" t="s">
        <v>148</v>
      </c>
    </row>
    <row r="299" s="14" customFormat="1">
      <c r="A299" s="14"/>
      <c r="B299" s="193"/>
      <c r="C299" s="14"/>
      <c r="D299" s="179" t="s">
        <v>162</v>
      </c>
      <c r="E299" s="194" t="s">
        <v>3</v>
      </c>
      <c r="F299" s="195" t="s">
        <v>1805</v>
      </c>
      <c r="G299" s="14"/>
      <c r="H299" s="196">
        <v>3.0800000000000001</v>
      </c>
      <c r="I299" s="197"/>
      <c r="J299" s="14"/>
      <c r="K299" s="14"/>
      <c r="L299" s="193"/>
      <c r="M299" s="198"/>
      <c r="N299" s="199"/>
      <c r="O299" s="199"/>
      <c r="P299" s="199"/>
      <c r="Q299" s="199"/>
      <c r="R299" s="199"/>
      <c r="S299" s="199"/>
      <c r="T299" s="20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194" t="s">
        <v>162</v>
      </c>
      <c r="AU299" s="194" t="s">
        <v>156</v>
      </c>
      <c r="AV299" s="14" t="s">
        <v>156</v>
      </c>
      <c r="AW299" s="14" t="s">
        <v>37</v>
      </c>
      <c r="AX299" s="14" t="s">
        <v>76</v>
      </c>
      <c r="AY299" s="194" t="s">
        <v>148</v>
      </c>
    </row>
    <row r="300" s="15" customFormat="1">
      <c r="A300" s="15"/>
      <c r="B300" s="201"/>
      <c r="C300" s="15"/>
      <c r="D300" s="179" t="s">
        <v>162</v>
      </c>
      <c r="E300" s="202" t="s">
        <v>3</v>
      </c>
      <c r="F300" s="203" t="s">
        <v>182</v>
      </c>
      <c r="G300" s="15"/>
      <c r="H300" s="204">
        <v>76.379999999999995</v>
      </c>
      <c r="I300" s="205"/>
      <c r="J300" s="15"/>
      <c r="K300" s="15"/>
      <c r="L300" s="201"/>
      <c r="M300" s="206"/>
      <c r="N300" s="207"/>
      <c r="O300" s="207"/>
      <c r="P300" s="207"/>
      <c r="Q300" s="207"/>
      <c r="R300" s="207"/>
      <c r="S300" s="207"/>
      <c r="T300" s="208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02" t="s">
        <v>162</v>
      </c>
      <c r="AU300" s="202" t="s">
        <v>156</v>
      </c>
      <c r="AV300" s="15" t="s">
        <v>155</v>
      </c>
      <c r="AW300" s="15" t="s">
        <v>37</v>
      </c>
      <c r="AX300" s="15" t="s">
        <v>84</v>
      </c>
      <c r="AY300" s="202" t="s">
        <v>148</v>
      </c>
    </row>
    <row r="301" s="2" customFormat="1" ht="24.15" customHeight="1">
      <c r="A301" s="39"/>
      <c r="B301" s="165"/>
      <c r="C301" s="166" t="s">
        <v>393</v>
      </c>
      <c r="D301" s="166" t="s">
        <v>150</v>
      </c>
      <c r="E301" s="167" t="s">
        <v>1920</v>
      </c>
      <c r="F301" s="168" t="s">
        <v>1921</v>
      </c>
      <c r="G301" s="169" t="s">
        <v>153</v>
      </c>
      <c r="H301" s="170">
        <v>497.83499999999998</v>
      </c>
      <c r="I301" s="171"/>
      <c r="J301" s="172">
        <f>ROUND(I301*H301,2)</f>
        <v>0</v>
      </c>
      <c r="K301" s="168" t="s">
        <v>154</v>
      </c>
      <c r="L301" s="40"/>
      <c r="M301" s="173" t="s">
        <v>3</v>
      </c>
      <c r="N301" s="174" t="s">
        <v>48</v>
      </c>
      <c r="O301" s="73"/>
      <c r="P301" s="175">
        <f>O301*H301</f>
        <v>0</v>
      </c>
      <c r="Q301" s="175">
        <v>0.0033</v>
      </c>
      <c r="R301" s="175">
        <f>Q301*H301</f>
        <v>1.6428555</v>
      </c>
      <c r="S301" s="175">
        <v>0</v>
      </c>
      <c r="T301" s="176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177" t="s">
        <v>155</v>
      </c>
      <c r="AT301" s="177" t="s">
        <v>150</v>
      </c>
      <c r="AU301" s="177" t="s">
        <v>156</v>
      </c>
      <c r="AY301" s="20" t="s">
        <v>148</v>
      </c>
      <c r="BE301" s="178">
        <f>IF(N301="základní",J301,0)</f>
        <v>0</v>
      </c>
      <c r="BF301" s="178">
        <f>IF(N301="snížená",J301,0)</f>
        <v>0</v>
      </c>
      <c r="BG301" s="178">
        <f>IF(N301="zákl. přenesená",J301,0)</f>
        <v>0</v>
      </c>
      <c r="BH301" s="178">
        <f>IF(N301="sníž. přenesená",J301,0)</f>
        <v>0</v>
      </c>
      <c r="BI301" s="178">
        <f>IF(N301="nulová",J301,0)</f>
        <v>0</v>
      </c>
      <c r="BJ301" s="20" t="s">
        <v>156</v>
      </c>
      <c r="BK301" s="178">
        <f>ROUND(I301*H301,2)</f>
        <v>0</v>
      </c>
      <c r="BL301" s="20" t="s">
        <v>155</v>
      </c>
      <c r="BM301" s="177" t="s">
        <v>1922</v>
      </c>
    </row>
    <row r="302" s="2" customFormat="1">
      <c r="A302" s="39"/>
      <c r="B302" s="40"/>
      <c r="C302" s="39"/>
      <c r="D302" s="179" t="s">
        <v>158</v>
      </c>
      <c r="E302" s="39"/>
      <c r="F302" s="180" t="s">
        <v>1923</v>
      </c>
      <c r="G302" s="39"/>
      <c r="H302" s="39"/>
      <c r="I302" s="181"/>
      <c r="J302" s="39"/>
      <c r="K302" s="39"/>
      <c r="L302" s="40"/>
      <c r="M302" s="182"/>
      <c r="N302" s="183"/>
      <c r="O302" s="73"/>
      <c r="P302" s="73"/>
      <c r="Q302" s="73"/>
      <c r="R302" s="73"/>
      <c r="S302" s="73"/>
      <c r="T302" s="74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20" t="s">
        <v>158</v>
      </c>
      <c r="AU302" s="20" t="s">
        <v>156</v>
      </c>
    </row>
    <row r="303" s="2" customFormat="1">
      <c r="A303" s="39"/>
      <c r="B303" s="40"/>
      <c r="C303" s="39"/>
      <c r="D303" s="184" t="s">
        <v>160</v>
      </c>
      <c r="E303" s="39"/>
      <c r="F303" s="185" t="s">
        <v>1924</v>
      </c>
      <c r="G303" s="39"/>
      <c r="H303" s="39"/>
      <c r="I303" s="181"/>
      <c r="J303" s="39"/>
      <c r="K303" s="39"/>
      <c r="L303" s="40"/>
      <c r="M303" s="182"/>
      <c r="N303" s="183"/>
      <c r="O303" s="73"/>
      <c r="P303" s="73"/>
      <c r="Q303" s="73"/>
      <c r="R303" s="73"/>
      <c r="S303" s="73"/>
      <c r="T303" s="74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20" t="s">
        <v>160</v>
      </c>
      <c r="AU303" s="20" t="s">
        <v>156</v>
      </c>
    </row>
    <row r="304" s="13" customFormat="1">
      <c r="A304" s="13"/>
      <c r="B304" s="186"/>
      <c r="C304" s="13"/>
      <c r="D304" s="179" t="s">
        <v>162</v>
      </c>
      <c r="E304" s="187" t="s">
        <v>3</v>
      </c>
      <c r="F304" s="188" t="s">
        <v>1796</v>
      </c>
      <c r="G304" s="13"/>
      <c r="H304" s="187" t="s">
        <v>3</v>
      </c>
      <c r="I304" s="189"/>
      <c r="J304" s="13"/>
      <c r="K304" s="13"/>
      <c r="L304" s="186"/>
      <c r="M304" s="190"/>
      <c r="N304" s="191"/>
      <c r="O304" s="191"/>
      <c r="P304" s="191"/>
      <c r="Q304" s="191"/>
      <c r="R304" s="191"/>
      <c r="S304" s="191"/>
      <c r="T304" s="19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7" t="s">
        <v>162</v>
      </c>
      <c r="AU304" s="187" t="s">
        <v>156</v>
      </c>
      <c r="AV304" s="13" t="s">
        <v>84</v>
      </c>
      <c r="AW304" s="13" t="s">
        <v>37</v>
      </c>
      <c r="AX304" s="13" t="s">
        <v>76</v>
      </c>
      <c r="AY304" s="187" t="s">
        <v>148</v>
      </c>
    </row>
    <row r="305" s="14" customFormat="1">
      <c r="A305" s="14"/>
      <c r="B305" s="193"/>
      <c r="C305" s="14"/>
      <c r="D305" s="179" t="s">
        <v>162</v>
      </c>
      <c r="E305" s="194" t="s">
        <v>3</v>
      </c>
      <c r="F305" s="195" t="s">
        <v>1797</v>
      </c>
      <c r="G305" s="14"/>
      <c r="H305" s="196">
        <v>460.76999999999998</v>
      </c>
      <c r="I305" s="197"/>
      <c r="J305" s="14"/>
      <c r="K305" s="14"/>
      <c r="L305" s="193"/>
      <c r="M305" s="198"/>
      <c r="N305" s="199"/>
      <c r="O305" s="199"/>
      <c r="P305" s="199"/>
      <c r="Q305" s="199"/>
      <c r="R305" s="199"/>
      <c r="S305" s="199"/>
      <c r="T305" s="20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194" t="s">
        <v>162</v>
      </c>
      <c r="AU305" s="194" t="s">
        <v>156</v>
      </c>
      <c r="AV305" s="14" t="s">
        <v>156</v>
      </c>
      <c r="AW305" s="14" t="s">
        <v>37</v>
      </c>
      <c r="AX305" s="14" t="s">
        <v>76</v>
      </c>
      <c r="AY305" s="194" t="s">
        <v>148</v>
      </c>
    </row>
    <row r="306" s="13" customFormat="1">
      <c r="A306" s="13"/>
      <c r="B306" s="186"/>
      <c r="C306" s="13"/>
      <c r="D306" s="179" t="s">
        <v>162</v>
      </c>
      <c r="E306" s="187" t="s">
        <v>3</v>
      </c>
      <c r="F306" s="188" t="s">
        <v>220</v>
      </c>
      <c r="G306" s="13"/>
      <c r="H306" s="187" t="s">
        <v>3</v>
      </c>
      <c r="I306" s="189"/>
      <c r="J306" s="13"/>
      <c r="K306" s="13"/>
      <c r="L306" s="186"/>
      <c r="M306" s="190"/>
      <c r="N306" s="191"/>
      <c r="O306" s="191"/>
      <c r="P306" s="191"/>
      <c r="Q306" s="191"/>
      <c r="R306" s="191"/>
      <c r="S306" s="191"/>
      <c r="T306" s="19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7" t="s">
        <v>162</v>
      </c>
      <c r="AU306" s="187" t="s">
        <v>156</v>
      </c>
      <c r="AV306" s="13" t="s">
        <v>84</v>
      </c>
      <c r="AW306" s="13" t="s">
        <v>37</v>
      </c>
      <c r="AX306" s="13" t="s">
        <v>76</v>
      </c>
      <c r="AY306" s="187" t="s">
        <v>148</v>
      </c>
    </row>
    <row r="307" s="14" customFormat="1">
      <c r="A307" s="14"/>
      <c r="B307" s="193"/>
      <c r="C307" s="14"/>
      <c r="D307" s="179" t="s">
        <v>162</v>
      </c>
      <c r="E307" s="194" t="s">
        <v>3</v>
      </c>
      <c r="F307" s="195" t="s">
        <v>1798</v>
      </c>
      <c r="G307" s="14"/>
      <c r="H307" s="196">
        <v>28.699999999999999</v>
      </c>
      <c r="I307" s="197"/>
      <c r="J307" s="14"/>
      <c r="K307" s="14"/>
      <c r="L307" s="193"/>
      <c r="M307" s="198"/>
      <c r="N307" s="199"/>
      <c r="O307" s="199"/>
      <c r="P307" s="199"/>
      <c r="Q307" s="199"/>
      <c r="R307" s="199"/>
      <c r="S307" s="199"/>
      <c r="T307" s="20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194" t="s">
        <v>162</v>
      </c>
      <c r="AU307" s="194" t="s">
        <v>156</v>
      </c>
      <c r="AV307" s="14" t="s">
        <v>156</v>
      </c>
      <c r="AW307" s="14" t="s">
        <v>37</v>
      </c>
      <c r="AX307" s="14" t="s">
        <v>76</v>
      </c>
      <c r="AY307" s="194" t="s">
        <v>148</v>
      </c>
    </row>
    <row r="308" s="14" customFormat="1">
      <c r="A308" s="14"/>
      <c r="B308" s="193"/>
      <c r="C308" s="14"/>
      <c r="D308" s="179" t="s">
        <v>162</v>
      </c>
      <c r="E308" s="194" t="s">
        <v>3</v>
      </c>
      <c r="F308" s="195" t="s">
        <v>1799</v>
      </c>
      <c r="G308" s="14"/>
      <c r="H308" s="196">
        <v>4.2000000000000002</v>
      </c>
      <c r="I308" s="197"/>
      <c r="J308" s="14"/>
      <c r="K308" s="14"/>
      <c r="L308" s="193"/>
      <c r="M308" s="198"/>
      <c r="N308" s="199"/>
      <c r="O308" s="199"/>
      <c r="P308" s="199"/>
      <c r="Q308" s="199"/>
      <c r="R308" s="199"/>
      <c r="S308" s="199"/>
      <c r="T308" s="20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194" t="s">
        <v>162</v>
      </c>
      <c r="AU308" s="194" t="s">
        <v>156</v>
      </c>
      <c r="AV308" s="14" t="s">
        <v>156</v>
      </c>
      <c r="AW308" s="14" t="s">
        <v>37</v>
      </c>
      <c r="AX308" s="14" t="s">
        <v>76</v>
      </c>
      <c r="AY308" s="194" t="s">
        <v>148</v>
      </c>
    </row>
    <row r="309" s="14" customFormat="1">
      <c r="A309" s="14"/>
      <c r="B309" s="193"/>
      <c r="C309" s="14"/>
      <c r="D309" s="179" t="s">
        <v>162</v>
      </c>
      <c r="E309" s="194" t="s">
        <v>3</v>
      </c>
      <c r="F309" s="195" t="s">
        <v>1800</v>
      </c>
      <c r="G309" s="14"/>
      <c r="H309" s="196">
        <v>2.2400000000000002</v>
      </c>
      <c r="I309" s="197"/>
      <c r="J309" s="14"/>
      <c r="K309" s="14"/>
      <c r="L309" s="193"/>
      <c r="M309" s="198"/>
      <c r="N309" s="199"/>
      <c r="O309" s="199"/>
      <c r="P309" s="199"/>
      <c r="Q309" s="199"/>
      <c r="R309" s="199"/>
      <c r="S309" s="199"/>
      <c r="T309" s="20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194" t="s">
        <v>162</v>
      </c>
      <c r="AU309" s="194" t="s">
        <v>156</v>
      </c>
      <c r="AV309" s="14" t="s">
        <v>156</v>
      </c>
      <c r="AW309" s="14" t="s">
        <v>37</v>
      </c>
      <c r="AX309" s="14" t="s">
        <v>76</v>
      </c>
      <c r="AY309" s="194" t="s">
        <v>148</v>
      </c>
    </row>
    <row r="310" s="13" customFormat="1">
      <c r="A310" s="13"/>
      <c r="B310" s="186"/>
      <c r="C310" s="13"/>
      <c r="D310" s="179" t="s">
        <v>162</v>
      </c>
      <c r="E310" s="187" t="s">
        <v>3</v>
      </c>
      <c r="F310" s="188" t="s">
        <v>1801</v>
      </c>
      <c r="G310" s="13"/>
      <c r="H310" s="187" t="s">
        <v>3</v>
      </c>
      <c r="I310" s="189"/>
      <c r="J310" s="13"/>
      <c r="K310" s="13"/>
      <c r="L310" s="186"/>
      <c r="M310" s="190"/>
      <c r="N310" s="191"/>
      <c r="O310" s="191"/>
      <c r="P310" s="191"/>
      <c r="Q310" s="191"/>
      <c r="R310" s="191"/>
      <c r="S310" s="191"/>
      <c r="T310" s="19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87" t="s">
        <v>162</v>
      </c>
      <c r="AU310" s="187" t="s">
        <v>156</v>
      </c>
      <c r="AV310" s="13" t="s">
        <v>84</v>
      </c>
      <c r="AW310" s="13" t="s">
        <v>37</v>
      </c>
      <c r="AX310" s="13" t="s">
        <v>76</v>
      </c>
      <c r="AY310" s="187" t="s">
        <v>148</v>
      </c>
    </row>
    <row r="311" s="14" customFormat="1">
      <c r="A311" s="14"/>
      <c r="B311" s="193"/>
      <c r="C311" s="14"/>
      <c r="D311" s="179" t="s">
        <v>162</v>
      </c>
      <c r="E311" s="194" t="s">
        <v>3</v>
      </c>
      <c r="F311" s="195" t="s">
        <v>1802</v>
      </c>
      <c r="G311" s="14"/>
      <c r="H311" s="196">
        <v>1.925</v>
      </c>
      <c r="I311" s="197"/>
      <c r="J311" s="14"/>
      <c r="K311" s="14"/>
      <c r="L311" s="193"/>
      <c r="M311" s="198"/>
      <c r="N311" s="199"/>
      <c r="O311" s="199"/>
      <c r="P311" s="199"/>
      <c r="Q311" s="199"/>
      <c r="R311" s="199"/>
      <c r="S311" s="199"/>
      <c r="T311" s="20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194" t="s">
        <v>162</v>
      </c>
      <c r="AU311" s="194" t="s">
        <v>156</v>
      </c>
      <c r="AV311" s="14" t="s">
        <v>156</v>
      </c>
      <c r="AW311" s="14" t="s">
        <v>37</v>
      </c>
      <c r="AX311" s="14" t="s">
        <v>76</v>
      </c>
      <c r="AY311" s="194" t="s">
        <v>148</v>
      </c>
    </row>
    <row r="312" s="15" customFormat="1">
      <c r="A312" s="15"/>
      <c r="B312" s="201"/>
      <c r="C312" s="15"/>
      <c r="D312" s="179" t="s">
        <v>162</v>
      </c>
      <c r="E312" s="202" t="s">
        <v>3</v>
      </c>
      <c r="F312" s="203" t="s">
        <v>182</v>
      </c>
      <c r="G312" s="15"/>
      <c r="H312" s="204">
        <v>497.83499999999998</v>
      </c>
      <c r="I312" s="205"/>
      <c r="J312" s="15"/>
      <c r="K312" s="15"/>
      <c r="L312" s="201"/>
      <c r="M312" s="206"/>
      <c r="N312" s="207"/>
      <c r="O312" s="207"/>
      <c r="P312" s="207"/>
      <c r="Q312" s="207"/>
      <c r="R312" s="207"/>
      <c r="S312" s="207"/>
      <c r="T312" s="208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02" t="s">
        <v>162</v>
      </c>
      <c r="AU312" s="202" t="s">
        <v>156</v>
      </c>
      <c r="AV312" s="15" t="s">
        <v>155</v>
      </c>
      <c r="AW312" s="15" t="s">
        <v>37</v>
      </c>
      <c r="AX312" s="15" t="s">
        <v>84</v>
      </c>
      <c r="AY312" s="202" t="s">
        <v>148</v>
      </c>
    </row>
    <row r="313" s="2" customFormat="1" ht="24.15" customHeight="1">
      <c r="A313" s="39"/>
      <c r="B313" s="165"/>
      <c r="C313" s="166" t="s">
        <v>399</v>
      </c>
      <c r="D313" s="166" t="s">
        <v>150</v>
      </c>
      <c r="E313" s="167" t="s">
        <v>1925</v>
      </c>
      <c r="F313" s="168" t="s">
        <v>1926</v>
      </c>
      <c r="G313" s="169" t="s">
        <v>276</v>
      </c>
      <c r="H313" s="170">
        <v>41.799999999999997</v>
      </c>
      <c r="I313" s="171"/>
      <c r="J313" s="172">
        <f>ROUND(I313*H313,2)</f>
        <v>0</v>
      </c>
      <c r="K313" s="168" t="s">
        <v>154</v>
      </c>
      <c r="L313" s="40"/>
      <c r="M313" s="173" t="s">
        <v>3</v>
      </c>
      <c r="N313" s="174" t="s">
        <v>48</v>
      </c>
      <c r="O313" s="73"/>
      <c r="P313" s="175">
        <f>O313*H313</f>
        <v>0</v>
      </c>
      <c r="Q313" s="175">
        <v>0.020650000000000002</v>
      </c>
      <c r="R313" s="175">
        <f>Q313*H313</f>
        <v>0.86316999999999999</v>
      </c>
      <c r="S313" s="175">
        <v>0</v>
      </c>
      <c r="T313" s="176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177" t="s">
        <v>155</v>
      </c>
      <c r="AT313" s="177" t="s">
        <v>150</v>
      </c>
      <c r="AU313" s="177" t="s">
        <v>156</v>
      </c>
      <c r="AY313" s="20" t="s">
        <v>148</v>
      </c>
      <c r="BE313" s="178">
        <f>IF(N313="základní",J313,0)</f>
        <v>0</v>
      </c>
      <c r="BF313" s="178">
        <f>IF(N313="snížená",J313,0)</f>
        <v>0</v>
      </c>
      <c r="BG313" s="178">
        <f>IF(N313="zákl. přenesená",J313,0)</f>
        <v>0</v>
      </c>
      <c r="BH313" s="178">
        <f>IF(N313="sníž. přenesená",J313,0)</f>
        <v>0</v>
      </c>
      <c r="BI313" s="178">
        <f>IF(N313="nulová",J313,0)</f>
        <v>0</v>
      </c>
      <c r="BJ313" s="20" t="s">
        <v>156</v>
      </c>
      <c r="BK313" s="178">
        <f>ROUND(I313*H313,2)</f>
        <v>0</v>
      </c>
      <c r="BL313" s="20" t="s">
        <v>155</v>
      </c>
      <c r="BM313" s="177" t="s">
        <v>1927</v>
      </c>
    </row>
    <row r="314" s="2" customFormat="1">
      <c r="A314" s="39"/>
      <c r="B314" s="40"/>
      <c r="C314" s="39"/>
      <c r="D314" s="179" t="s">
        <v>158</v>
      </c>
      <c r="E314" s="39"/>
      <c r="F314" s="180" t="s">
        <v>1928</v>
      </c>
      <c r="G314" s="39"/>
      <c r="H314" s="39"/>
      <c r="I314" s="181"/>
      <c r="J314" s="39"/>
      <c r="K314" s="39"/>
      <c r="L314" s="40"/>
      <c r="M314" s="182"/>
      <c r="N314" s="183"/>
      <c r="O314" s="73"/>
      <c r="P314" s="73"/>
      <c r="Q314" s="73"/>
      <c r="R314" s="73"/>
      <c r="S314" s="73"/>
      <c r="T314" s="74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20" t="s">
        <v>158</v>
      </c>
      <c r="AU314" s="20" t="s">
        <v>156</v>
      </c>
    </row>
    <row r="315" s="2" customFormat="1">
      <c r="A315" s="39"/>
      <c r="B315" s="40"/>
      <c r="C315" s="39"/>
      <c r="D315" s="184" t="s">
        <v>160</v>
      </c>
      <c r="E315" s="39"/>
      <c r="F315" s="185" t="s">
        <v>1929</v>
      </c>
      <c r="G315" s="39"/>
      <c r="H315" s="39"/>
      <c r="I315" s="181"/>
      <c r="J315" s="39"/>
      <c r="K315" s="39"/>
      <c r="L315" s="40"/>
      <c r="M315" s="182"/>
      <c r="N315" s="183"/>
      <c r="O315" s="73"/>
      <c r="P315" s="73"/>
      <c r="Q315" s="73"/>
      <c r="R315" s="73"/>
      <c r="S315" s="73"/>
      <c r="T315" s="74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20" t="s">
        <v>160</v>
      </c>
      <c r="AU315" s="20" t="s">
        <v>156</v>
      </c>
    </row>
    <row r="316" s="13" customFormat="1">
      <c r="A316" s="13"/>
      <c r="B316" s="186"/>
      <c r="C316" s="13"/>
      <c r="D316" s="179" t="s">
        <v>162</v>
      </c>
      <c r="E316" s="187" t="s">
        <v>3</v>
      </c>
      <c r="F316" s="188" t="s">
        <v>1296</v>
      </c>
      <c r="G316" s="13"/>
      <c r="H316" s="187" t="s">
        <v>3</v>
      </c>
      <c r="I316" s="189"/>
      <c r="J316" s="13"/>
      <c r="K316" s="13"/>
      <c r="L316" s="186"/>
      <c r="M316" s="190"/>
      <c r="N316" s="191"/>
      <c r="O316" s="191"/>
      <c r="P316" s="191"/>
      <c r="Q316" s="191"/>
      <c r="R316" s="191"/>
      <c r="S316" s="191"/>
      <c r="T316" s="19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87" t="s">
        <v>162</v>
      </c>
      <c r="AU316" s="187" t="s">
        <v>156</v>
      </c>
      <c r="AV316" s="13" t="s">
        <v>84</v>
      </c>
      <c r="AW316" s="13" t="s">
        <v>37</v>
      </c>
      <c r="AX316" s="13" t="s">
        <v>76</v>
      </c>
      <c r="AY316" s="187" t="s">
        <v>148</v>
      </c>
    </row>
    <row r="317" s="14" customFormat="1">
      <c r="A317" s="14"/>
      <c r="B317" s="193"/>
      <c r="C317" s="14"/>
      <c r="D317" s="179" t="s">
        <v>162</v>
      </c>
      <c r="E317" s="194" t="s">
        <v>3</v>
      </c>
      <c r="F317" s="195" t="s">
        <v>1838</v>
      </c>
      <c r="G317" s="14"/>
      <c r="H317" s="196">
        <v>26</v>
      </c>
      <c r="I317" s="197"/>
      <c r="J317" s="14"/>
      <c r="K317" s="14"/>
      <c r="L317" s="193"/>
      <c r="M317" s="198"/>
      <c r="N317" s="199"/>
      <c r="O317" s="199"/>
      <c r="P317" s="199"/>
      <c r="Q317" s="199"/>
      <c r="R317" s="199"/>
      <c r="S317" s="199"/>
      <c r="T317" s="20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194" t="s">
        <v>162</v>
      </c>
      <c r="AU317" s="194" t="s">
        <v>156</v>
      </c>
      <c r="AV317" s="14" t="s">
        <v>156</v>
      </c>
      <c r="AW317" s="14" t="s">
        <v>37</v>
      </c>
      <c r="AX317" s="14" t="s">
        <v>76</v>
      </c>
      <c r="AY317" s="194" t="s">
        <v>148</v>
      </c>
    </row>
    <row r="318" s="13" customFormat="1">
      <c r="A318" s="13"/>
      <c r="B318" s="186"/>
      <c r="C318" s="13"/>
      <c r="D318" s="179" t="s">
        <v>162</v>
      </c>
      <c r="E318" s="187" t="s">
        <v>3</v>
      </c>
      <c r="F318" s="188" t="s">
        <v>1298</v>
      </c>
      <c r="G318" s="13"/>
      <c r="H318" s="187" t="s">
        <v>3</v>
      </c>
      <c r="I318" s="189"/>
      <c r="J318" s="13"/>
      <c r="K318" s="13"/>
      <c r="L318" s="186"/>
      <c r="M318" s="190"/>
      <c r="N318" s="191"/>
      <c r="O318" s="191"/>
      <c r="P318" s="191"/>
      <c r="Q318" s="191"/>
      <c r="R318" s="191"/>
      <c r="S318" s="191"/>
      <c r="T318" s="19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7" t="s">
        <v>162</v>
      </c>
      <c r="AU318" s="187" t="s">
        <v>156</v>
      </c>
      <c r="AV318" s="13" t="s">
        <v>84</v>
      </c>
      <c r="AW318" s="13" t="s">
        <v>37</v>
      </c>
      <c r="AX318" s="13" t="s">
        <v>76</v>
      </c>
      <c r="AY318" s="187" t="s">
        <v>148</v>
      </c>
    </row>
    <row r="319" s="14" customFormat="1">
      <c r="A319" s="14"/>
      <c r="B319" s="193"/>
      <c r="C319" s="14"/>
      <c r="D319" s="179" t="s">
        <v>162</v>
      </c>
      <c r="E319" s="194" t="s">
        <v>3</v>
      </c>
      <c r="F319" s="195" t="s">
        <v>1839</v>
      </c>
      <c r="G319" s="14"/>
      <c r="H319" s="196">
        <v>4.7999999999999998</v>
      </c>
      <c r="I319" s="197"/>
      <c r="J319" s="14"/>
      <c r="K319" s="14"/>
      <c r="L319" s="193"/>
      <c r="M319" s="198"/>
      <c r="N319" s="199"/>
      <c r="O319" s="199"/>
      <c r="P319" s="199"/>
      <c r="Q319" s="199"/>
      <c r="R319" s="199"/>
      <c r="S319" s="199"/>
      <c r="T319" s="20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194" t="s">
        <v>162</v>
      </c>
      <c r="AU319" s="194" t="s">
        <v>156</v>
      </c>
      <c r="AV319" s="14" t="s">
        <v>156</v>
      </c>
      <c r="AW319" s="14" t="s">
        <v>37</v>
      </c>
      <c r="AX319" s="14" t="s">
        <v>76</v>
      </c>
      <c r="AY319" s="194" t="s">
        <v>148</v>
      </c>
    </row>
    <row r="320" s="13" customFormat="1">
      <c r="A320" s="13"/>
      <c r="B320" s="186"/>
      <c r="C320" s="13"/>
      <c r="D320" s="179" t="s">
        <v>162</v>
      </c>
      <c r="E320" s="187" t="s">
        <v>3</v>
      </c>
      <c r="F320" s="188" t="s">
        <v>1300</v>
      </c>
      <c r="G320" s="13"/>
      <c r="H320" s="187" t="s">
        <v>3</v>
      </c>
      <c r="I320" s="189"/>
      <c r="J320" s="13"/>
      <c r="K320" s="13"/>
      <c r="L320" s="186"/>
      <c r="M320" s="190"/>
      <c r="N320" s="191"/>
      <c r="O320" s="191"/>
      <c r="P320" s="191"/>
      <c r="Q320" s="191"/>
      <c r="R320" s="191"/>
      <c r="S320" s="191"/>
      <c r="T320" s="19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7" t="s">
        <v>162</v>
      </c>
      <c r="AU320" s="187" t="s">
        <v>156</v>
      </c>
      <c r="AV320" s="13" t="s">
        <v>84</v>
      </c>
      <c r="AW320" s="13" t="s">
        <v>37</v>
      </c>
      <c r="AX320" s="13" t="s">
        <v>76</v>
      </c>
      <c r="AY320" s="187" t="s">
        <v>148</v>
      </c>
    </row>
    <row r="321" s="14" customFormat="1">
      <c r="A321" s="14"/>
      <c r="B321" s="193"/>
      <c r="C321" s="14"/>
      <c r="D321" s="179" t="s">
        <v>162</v>
      </c>
      <c r="E321" s="194" t="s">
        <v>3</v>
      </c>
      <c r="F321" s="195" t="s">
        <v>1840</v>
      </c>
      <c r="G321" s="14"/>
      <c r="H321" s="196">
        <v>1.8</v>
      </c>
      <c r="I321" s="197"/>
      <c r="J321" s="14"/>
      <c r="K321" s="14"/>
      <c r="L321" s="193"/>
      <c r="M321" s="198"/>
      <c r="N321" s="199"/>
      <c r="O321" s="199"/>
      <c r="P321" s="199"/>
      <c r="Q321" s="199"/>
      <c r="R321" s="199"/>
      <c r="S321" s="199"/>
      <c r="T321" s="20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194" t="s">
        <v>162</v>
      </c>
      <c r="AU321" s="194" t="s">
        <v>156</v>
      </c>
      <c r="AV321" s="14" t="s">
        <v>156</v>
      </c>
      <c r="AW321" s="14" t="s">
        <v>37</v>
      </c>
      <c r="AX321" s="14" t="s">
        <v>76</v>
      </c>
      <c r="AY321" s="194" t="s">
        <v>148</v>
      </c>
    </row>
    <row r="322" s="13" customFormat="1">
      <c r="A322" s="13"/>
      <c r="B322" s="186"/>
      <c r="C322" s="13"/>
      <c r="D322" s="179" t="s">
        <v>162</v>
      </c>
      <c r="E322" s="187" t="s">
        <v>3</v>
      </c>
      <c r="F322" s="188" t="s">
        <v>1759</v>
      </c>
      <c r="G322" s="13"/>
      <c r="H322" s="187" t="s">
        <v>3</v>
      </c>
      <c r="I322" s="189"/>
      <c r="J322" s="13"/>
      <c r="K322" s="13"/>
      <c r="L322" s="186"/>
      <c r="M322" s="190"/>
      <c r="N322" s="191"/>
      <c r="O322" s="191"/>
      <c r="P322" s="191"/>
      <c r="Q322" s="191"/>
      <c r="R322" s="191"/>
      <c r="S322" s="191"/>
      <c r="T322" s="19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87" t="s">
        <v>162</v>
      </c>
      <c r="AU322" s="187" t="s">
        <v>156</v>
      </c>
      <c r="AV322" s="13" t="s">
        <v>84</v>
      </c>
      <c r="AW322" s="13" t="s">
        <v>37</v>
      </c>
      <c r="AX322" s="13" t="s">
        <v>76</v>
      </c>
      <c r="AY322" s="187" t="s">
        <v>148</v>
      </c>
    </row>
    <row r="323" s="14" customFormat="1">
      <c r="A323" s="14"/>
      <c r="B323" s="193"/>
      <c r="C323" s="14"/>
      <c r="D323" s="179" t="s">
        <v>162</v>
      </c>
      <c r="E323" s="194" t="s">
        <v>3</v>
      </c>
      <c r="F323" s="195" t="s">
        <v>1842</v>
      </c>
      <c r="G323" s="14"/>
      <c r="H323" s="196">
        <v>3.2000000000000002</v>
      </c>
      <c r="I323" s="197"/>
      <c r="J323" s="14"/>
      <c r="K323" s="14"/>
      <c r="L323" s="193"/>
      <c r="M323" s="198"/>
      <c r="N323" s="199"/>
      <c r="O323" s="199"/>
      <c r="P323" s="199"/>
      <c r="Q323" s="199"/>
      <c r="R323" s="199"/>
      <c r="S323" s="199"/>
      <c r="T323" s="20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194" t="s">
        <v>162</v>
      </c>
      <c r="AU323" s="194" t="s">
        <v>156</v>
      </c>
      <c r="AV323" s="14" t="s">
        <v>156</v>
      </c>
      <c r="AW323" s="14" t="s">
        <v>37</v>
      </c>
      <c r="AX323" s="14" t="s">
        <v>76</v>
      </c>
      <c r="AY323" s="194" t="s">
        <v>148</v>
      </c>
    </row>
    <row r="324" s="13" customFormat="1">
      <c r="A324" s="13"/>
      <c r="B324" s="186"/>
      <c r="C324" s="13"/>
      <c r="D324" s="179" t="s">
        <v>162</v>
      </c>
      <c r="E324" s="187" t="s">
        <v>3</v>
      </c>
      <c r="F324" s="188" t="s">
        <v>1761</v>
      </c>
      <c r="G324" s="13"/>
      <c r="H324" s="187" t="s">
        <v>3</v>
      </c>
      <c r="I324" s="189"/>
      <c r="J324" s="13"/>
      <c r="K324" s="13"/>
      <c r="L324" s="186"/>
      <c r="M324" s="190"/>
      <c r="N324" s="191"/>
      <c r="O324" s="191"/>
      <c r="P324" s="191"/>
      <c r="Q324" s="191"/>
      <c r="R324" s="191"/>
      <c r="S324" s="191"/>
      <c r="T324" s="19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87" t="s">
        <v>162</v>
      </c>
      <c r="AU324" s="187" t="s">
        <v>156</v>
      </c>
      <c r="AV324" s="13" t="s">
        <v>84</v>
      </c>
      <c r="AW324" s="13" t="s">
        <v>37</v>
      </c>
      <c r="AX324" s="13" t="s">
        <v>76</v>
      </c>
      <c r="AY324" s="187" t="s">
        <v>148</v>
      </c>
    </row>
    <row r="325" s="14" customFormat="1">
      <c r="A325" s="14"/>
      <c r="B325" s="193"/>
      <c r="C325" s="14"/>
      <c r="D325" s="179" t="s">
        <v>162</v>
      </c>
      <c r="E325" s="194" t="s">
        <v>3</v>
      </c>
      <c r="F325" s="195" t="s">
        <v>1841</v>
      </c>
      <c r="G325" s="14"/>
      <c r="H325" s="196">
        <v>6</v>
      </c>
      <c r="I325" s="197"/>
      <c r="J325" s="14"/>
      <c r="K325" s="14"/>
      <c r="L325" s="193"/>
      <c r="M325" s="198"/>
      <c r="N325" s="199"/>
      <c r="O325" s="199"/>
      <c r="P325" s="199"/>
      <c r="Q325" s="199"/>
      <c r="R325" s="199"/>
      <c r="S325" s="199"/>
      <c r="T325" s="20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194" t="s">
        <v>162</v>
      </c>
      <c r="AU325" s="194" t="s">
        <v>156</v>
      </c>
      <c r="AV325" s="14" t="s">
        <v>156</v>
      </c>
      <c r="AW325" s="14" t="s">
        <v>37</v>
      </c>
      <c r="AX325" s="14" t="s">
        <v>76</v>
      </c>
      <c r="AY325" s="194" t="s">
        <v>148</v>
      </c>
    </row>
    <row r="326" s="15" customFormat="1">
      <c r="A326" s="15"/>
      <c r="B326" s="201"/>
      <c r="C326" s="15"/>
      <c r="D326" s="179" t="s">
        <v>162</v>
      </c>
      <c r="E326" s="202" t="s">
        <v>3</v>
      </c>
      <c r="F326" s="203" t="s">
        <v>182</v>
      </c>
      <c r="G326" s="15"/>
      <c r="H326" s="204">
        <v>41.800000000000004</v>
      </c>
      <c r="I326" s="205"/>
      <c r="J326" s="15"/>
      <c r="K326" s="15"/>
      <c r="L326" s="201"/>
      <c r="M326" s="206"/>
      <c r="N326" s="207"/>
      <c r="O326" s="207"/>
      <c r="P326" s="207"/>
      <c r="Q326" s="207"/>
      <c r="R326" s="207"/>
      <c r="S326" s="207"/>
      <c r="T326" s="208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02" t="s">
        <v>162</v>
      </c>
      <c r="AU326" s="202" t="s">
        <v>156</v>
      </c>
      <c r="AV326" s="15" t="s">
        <v>155</v>
      </c>
      <c r="AW326" s="15" t="s">
        <v>37</v>
      </c>
      <c r="AX326" s="15" t="s">
        <v>84</v>
      </c>
      <c r="AY326" s="202" t="s">
        <v>148</v>
      </c>
    </row>
    <row r="327" s="2" customFormat="1" ht="24.15" customHeight="1">
      <c r="A327" s="39"/>
      <c r="B327" s="165"/>
      <c r="C327" s="166" t="s">
        <v>405</v>
      </c>
      <c r="D327" s="166" t="s">
        <v>150</v>
      </c>
      <c r="E327" s="167" t="s">
        <v>1930</v>
      </c>
      <c r="F327" s="168" t="s">
        <v>1931</v>
      </c>
      <c r="G327" s="169" t="s">
        <v>153</v>
      </c>
      <c r="H327" s="170">
        <v>48.280000000000001</v>
      </c>
      <c r="I327" s="171"/>
      <c r="J327" s="172">
        <f>ROUND(I327*H327,2)</f>
        <v>0</v>
      </c>
      <c r="K327" s="168" t="s">
        <v>154</v>
      </c>
      <c r="L327" s="40"/>
      <c r="M327" s="173" t="s">
        <v>3</v>
      </c>
      <c r="N327" s="174" t="s">
        <v>48</v>
      </c>
      <c r="O327" s="73"/>
      <c r="P327" s="175">
        <f>O327*H327</f>
        <v>0</v>
      </c>
      <c r="Q327" s="175">
        <v>0</v>
      </c>
      <c r="R327" s="175">
        <f>Q327*H327</f>
        <v>0</v>
      </c>
      <c r="S327" s="175">
        <v>1.0000000000000001E-05</v>
      </c>
      <c r="T327" s="176">
        <f>S327*H327</f>
        <v>0.00048280000000000003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177" t="s">
        <v>155</v>
      </c>
      <c r="AT327" s="177" t="s">
        <v>150</v>
      </c>
      <c r="AU327" s="177" t="s">
        <v>156</v>
      </c>
      <c r="AY327" s="20" t="s">
        <v>148</v>
      </c>
      <c r="BE327" s="178">
        <f>IF(N327="základní",J327,0)</f>
        <v>0</v>
      </c>
      <c r="BF327" s="178">
        <f>IF(N327="snížená",J327,0)</f>
        <v>0</v>
      </c>
      <c r="BG327" s="178">
        <f>IF(N327="zákl. přenesená",J327,0)</f>
        <v>0</v>
      </c>
      <c r="BH327" s="178">
        <f>IF(N327="sníž. přenesená",J327,0)</f>
        <v>0</v>
      </c>
      <c r="BI327" s="178">
        <f>IF(N327="nulová",J327,0)</f>
        <v>0</v>
      </c>
      <c r="BJ327" s="20" t="s">
        <v>156</v>
      </c>
      <c r="BK327" s="178">
        <f>ROUND(I327*H327,2)</f>
        <v>0</v>
      </c>
      <c r="BL327" s="20" t="s">
        <v>155</v>
      </c>
      <c r="BM327" s="177" t="s">
        <v>1932</v>
      </c>
    </row>
    <row r="328" s="2" customFormat="1">
      <c r="A328" s="39"/>
      <c r="B328" s="40"/>
      <c r="C328" s="39"/>
      <c r="D328" s="179" t="s">
        <v>158</v>
      </c>
      <c r="E328" s="39"/>
      <c r="F328" s="180" t="s">
        <v>1933</v>
      </c>
      <c r="G328" s="39"/>
      <c r="H328" s="39"/>
      <c r="I328" s="181"/>
      <c r="J328" s="39"/>
      <c r="K328" s="39"/>
      <c r="L328" s="40"/>
      <c r="M328" s="182"/>
      <c r="N328" s="183"/>
      <c r="O328" s="73"/>
      <c r="P328" s="73"/>
      <c r="Q328" s="73"/>
      <c r="R328" s="73"/>
      <c r="S328" s="73"/>
      <c r="T328" s="74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20" t="s">
        <v>158</v>
      </c>
      <c r="AU328" s="20" t="s">
        <v>156</v>
      </c>
    </row>
    <row r="329" s="2" customFormat="1">
      <c r="A329" s="39"/>
      <c r="B329" s="40"/>
      <c r="C329" s="39"/>
      <c r="D329" s="184" t="s">
        <v>160</v>
      </c>
      <c r="E329" s="39"/>
      <c r="F329" s="185" t="s">
        <v>1934</v>
      </c>
      <c r="G329" s="39"/>
      <c r="H329" s="39"/>
      <c r="I329" s="181"/>
      <c r="J329" s="39"/>
      <c r="K329" s="39"/>
      <c r="L329" s="40"/>
      <c r="M329" s="182"/>
      <c r="N329" s="183"/>
      <c r="O329" s="73"/>
      <c r="P329" s="73"/>
      <c r="Q329" s="73"/>
      <c r="R329" s="73"/>
      <c r="S329" s="73"/>
      <c r="T329" s="74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20" t="s">
        <v>160</v>
      </c>
      <c r="AU329" s="20" t="s">
        <v>156</v>
      </c>
    </row>
    <row r="330" s="13" customFormat="1">
      <c r="A330" s="13"/>
      <c r="B330" s="186"/>
      <c r="C330" s="13"/>
      <c r="D330" s="179" t="s">
        <v>162</v>
      </c>
      <c r="E330" s="187" t="s">
        <v>3</v>
      </c>
      <c r="F330" s="188" t="s">
        <v>1296</v>
      </c>
      <c r="G330" s="13"/>
      <c r="H330" s="187" t="s">
        <v>3</v>
      </c>
      <c r="I330" s="189"/>
      <c r="J330" s="13"/>
      <c r="K330" s="13"/>
      <c r="L330" s="186"/>
      <c r="M330" s="190"/>
      <c r="N330" s="191"/>
      <c r="O330" s="191"/>
      <c r="P330" s="191"/>
      <c r="Q330" s="191"/>
      <c r="R330" s="191"/>
      <c r="S330" s="191"/>
      <c r="T330" s="19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87" t="s">
        <v>162</v>
      </c>
      <c r="AU330" s="187" t="s">
        <v>156</v>
      </c>
      <c r="AV330" s="13" t="s">
        <v>84</v>
      </c>
      <c r="AW330" s="13" t="s">
        <v>37</v>
      </c>
      <c r="AX330" s="13" t="s">
        <v>76</v>
      </c>
      <c r="AY330" s="187" t="s">
        <v>148</v>
      </c>
    </row>
    <row r="331" s="14" customFormat="1">
      <c r="A331" s="14"/>
      <c r="B331" s="193"/>
      <c r="C331" s="14"/>
      <c r="D331" s="179" t="s">
        <v>162</v>
      </c>
      <c r="E331" s="194" t="s">
        <v>3</v>
      </c>
      <c r="F331" s="195" t="s">
        <v>1935</v>
      </c>
      <c r="G331" s="14"/>
      <c r="H331" s="196">
        <v>36.399999999999999</v>
      </c>
      <c r="I331" s="197"/>
      <c r="J331" s="14"/>
      <c r="K331" s="14"/>
      <c r="L331" s="193"/>
      <c r="M331" s="198"/>
      <c r="N331" s="199"/>
      <c r="O331" s="199"/>
      <c r="P331" s="199"/>
      <c r="Q331" s="199"/>
      <c r="R331" s="199"/>
      <c r="S331" s="199"/>
      <c r="T331" s="20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194" t="s">
        <v>162</v>
      </c>
      <c r="AU331" s="194" t="s">
        <v>156</v>
      </c>
      <c r="AV331" s="14" t="s">
        <v>156</v>
      </c>
      <c r="AW331" s="14" t="s">
        <v>37</v>
      </c>
      <c r="AX331" s="14" t="s">
        <v>76</v>
      </c>
      <c r="AY331" s="194" t="s">
        <v>148</v>
      </c>
    </row>
    <row r="332" s="13" customFormat="1">
      <c r="A332" s="13"/>
      <c r="B332" s="186"/>
      <c r="C332" s="13"/>
      <c r="D332" s="179" t="s">
        <v>162</v>
      </c>
      <c r="E332" s="187" t="s">
        <v>3</v>
      </c>
      <c r="F332" s="188" t="s">
        <v>1298</v>
      </c>
      <c r="G332" s="13"/>
      <c r="H332" s="187" t="s">
        <v>3</v>
      </c>
      <c r="I332" s="189"/>
      <c r="J332" s="13"/>
      <c r="K332" s="13"/>
      <c r="L332" s="186"/>
      <c r="M332" s="190"/>
      <c r="N332" s="191"/>
      <c r="O332" s="191"/>
      <c r="P332" s="191"/>
      <c r="Q332" s="191"/>
      <c r="R332" s="191"/>
      <c r="S332" s="191"/>
      <c r="T332" s="19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87" t="s">
        <v>162</v>
      </c>
      <c r="AU332" s="187" t="s">
        <v>156</v>
      </c>
      <c r="AV332" s="13" t="s">
        <v>84</v>
      </c>
      <c r="AW332" s="13" t="s">
        <v>37</v>
      </c>
      <c r="AX332" s="13" t="s">
        <v>76</v>
      </c>
      <c r="AY332" s="187" t="s">
        <v>148</v>
      </c>
    </row>
    <row r="333" s="14" customFormat="1">
      <c r="A333" s="14"/>
      <c r="B333" s="193"/>
      <c r="C333" s="14"/>
      <c r="D333" s="179" t="s">
        <v>162</v>
      </c>
      <c r="E333" s="194" t="s">
        <v>3</v>
      </c>
      <c r="F333" s="195" t="s">
        <v>1936</v>
      </c>
      <c r="G333" s="14"/>
      <c r="H333" s="196">
        <v>4.3200000000000003</v>
      </c>
      <c r="I333" s="197"/>
      <c r="J333" s="14"/>
      <c r="K333" s="14"/>
      <c r="L333" s="193"/>
      <c r="M333" s="198"/>
      <c r="N333" s="199"/>
      <c r="O333" s="199"/>
      <c r="P333" s="199"/>
      <c r="Q333" s="199"/>
      <c r="R333" s="199"/>
      <c r="S333" s="199"/>
      <c r="T333" s="20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194" t="s">
        <v>162</v>
      </c>
      <c r="AU333" s="194" t="s">
        <v>156</v>
      </c>
      <c r="AV333" s="14" t="s">
        <v>156</v>
      </c>
      <c r="AW333" s="14" t="s">
        <v>37</v>
      </c>
      <c r="AX333" s="14" t="s">
        <v>76</v>
      </c>
      <c r="AY333" s="194" t="s">
        <v>148</v>
      </c>
    </row>
    <row r="334" s="13" customFormat="1">
      <c r="A334" s="13"/>
      <c r="B334" s="186"/>
      <c r="C334" s="13"/>
      <c r="D334" s="179" t="s">
        <v>162</v>
      </c>
      <c r="E334" s="187" t="s">
        <v>3</v>
      </c>
      <c r="F334" s="188" t="s">
        <v>1300</v>
      </c>
      <c r="G334" s="13"/>
      <c r="H334" s="187" t="s">
        <v>3</v>
      </c>
      <c r="I334" s="189"/>
      <c r="J334" s="13"/>
      <c r="K334" s="13"/>
      <c r="L334" s="186"/>
      <c r="M334" s="190"/>
      <c r="N334" s="191"/>
      <c r="O334" s="191"/>
      <c r="P334" s="191"/>
      <c r="Q334" s="191"/>
      <c r="R334" s="191"/>
      <c r="S334" s="191"/>
      <c r="T334" s="19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87" t="s">
        <v>162</v>
      </c>
      <c r="AU334" s="187" t="s">
        <v>156</v>
      </c>
      <c r="AV334" s="13" t="s">
        <v>84</v>
      </c>
      <c r="AW334" s="13" t="s">
        <v>37</v>
      </c>
      <c r="AX334" s="13" t="s">
        <v>76</v>
      </c>
      <c r="AY334" s="187" t="s">
        <v>148</v>
      </c>
    </row>
    <row r="335" s="14" customFormat="1">
      <c r="A335" s="14"/>
      <c r="B335" s="193"/>
      <c r="C335" s="14"/>
      <c r="D335" s="179" t="s">
        <v>162</v>
      </c>
      <c r="E335" s="194" t="s">
        <v>3</v>
      </c>
      <c r="F335" s="195" t="s">
        <v>1937</v>
      </c>
      <c r="G335" s="14"/>
      <c r="H335" s="196">
        <v>2.0699999999999998</v>
      </c>
      <c r="I335" s="197"/>
      <c r="J335" s="14"/>
      <c r="K335" s="14"/>
      <c r="L335" s="193"/>
      <c r="M335" s="198"/>
      <c r="N335" s="199"/>
      <c r="O335" s="199"/>
      <c r="P335" s="199"/>
      <c r="Q335" s="199"/>
      <c r="R335" s="199"/>
      <c r="S335" s="199"/>
      <c r="T335" s="20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194" t="s">
        <v>162</v>
      </c>
      <c r="AU335" s="194" t="s">
        <v>156</v>
      </c>
      <c r="AV335" s="14" t="s">
        <v>156</v>
      </c>
      <c r="AW335" s="14" t="s">
        <v>37</v>
      </c>
      <c r="AX335" s="14" t="s">
        <v>76</v>
      </c>
      <c r="AY335" s="194" t="s">
        <v>148</v>
      </c>
    </row>
    <row r="336" s="13" customFormat="1">
      <c r="A336" s="13"/>
      <c r="B336" s="186"/>
      <c r="C336" s="13"/>
      <c r="D336" s="179" t="s">
        <v>162</v>
      </c>
      <c r="E336" s="187" t="s">
        <v>3</v>
      </c>
      <c r="F336" s="188" t="s">
        <v>1759</v>
      </c>
      <c r="G336" s="13"/>
      <c r="H336" s="187" t="s">
        <v>3</v>
      </c>
      <c r="I336" s="189"/>
      <c r="J336" s="13"/>
      <c r="K336" s="13"/>
      <c r="L336" s="186"/>
      <c r="M336" s="190"/>
      <c r="N336" s="191"/>
      <c r="O336" s="191"/>
      <c r="P336" s="191"/>
      <c r="Q336" s="191"/>
      <c r="R336" s="191"/>
      <c r="S336" s="191"/>
      <c r="T336" s="19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87" t="s">
        <v>162</v>
      </c>
      <c r="AU336" s="187" t="s">
        <v>156</v>
      </c>
      <c r="AV336" s="13" t="s">
        <v>84</v>
      </c>
      <c r="AW336" s="13" t="s">
        <v>37</v>
      </c>
      <c r="AX336" s="13" t="s">
        <v>76</v>
      </c>
      <c r="AY336" s="187" t="s">
        <v>148</v>
      </c>
    </row>
    <row r="337" s="14" customFormat="1">
      <c r="A337" s="14"/>
      <c r="B337" s="193"/>
      <c r="C337" s="14"/>
      <c r="D337" s="179" t="s">
        <v>162</v>
      </c>
      <c r="E337" s="194" t="s">
        <v>3</v>
      </c>
      <c r="F337" s="195" t="s">
        <v>244</v>
      </c>
      <c r="G337" s="14"/>
      <c r="H337" s="196">
        <v>0.95999999999999996</v>
      </c>
      <c r="I337" s="197"/>
      <c r="J337" s="14"/>
      <c r="K337" s="14"/>
      <c r="L337" s="193"/>
      <c r="M337" s="198"/>
      <c r="N337" s="199"/>
      <c r="O337" s="199"/>
      <c r="P337" s="199"/>
      <c r="Q337" s="199"/>
      <c r="R337" s="199"/>
      <c r="S337" s="199"/>
      <c r="T337" s="20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194" t="s">
        <v>162</v>
      </c>
      <c r="AU337" s="194" t="s">
        <v>156</v>
      </c>
      <c r="AV337" s="14" t="s">
        <v>156</v>
      </c>
      <c r="AW337" s="14" t="s">
        <v>37</v>
      </c>
      <c r="AX337" s="14" t="s">
        <v>76</v>
      </c>
      <c r="AY337" s="194" t="s">
        <v>148</v>
      </c>
    </row>
    <row r="338" s="13" customFormat="1">
      <c r="A338" s="13"/>
      <c r="B338" s="186"/>
      <c r="C338" s="13"/>
      <c r="D338" s="179" t="s">
        <v>162</v>
      </c>
      <c r="E338" s="187" t="s">
        <v>3</v>
      </c>
      <c r="F338" s="188" t="s">
        <v>1761</v>
      </c>
      <c r="G338" s="13"/>
      <c r="H338" s="187" t="s">
        <v>3</v>
      </c>
      <c r="I338" s="189"/>
      <c r="J338" s="13"/>
      <c r="K338" s="13"/>
      <c r="L338" s="186"/>
      <c r="M338" s="190"/>
      <c r="N338" s="191"/>
      <c r="O338" s="191"/>
      <c r="P338" s="191"/>
      <c r="Q338" s="191"/>
      <c r="R338" s="191"/>
      <c r="S338" s="191"/>
      <c r="T338" s="19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87" t="s">
        <v>162</v>
      </c>
      <c r="AU338" s="187" t="s">
        <v>156</v>
      </c>
      <c r="AV338" s="13" t="s">
        <v>84</v>
      </c>
      <c r="AW338" s="13" t="s">
        <v>37</v>
      </c>
      <c r="AX338" s="13" t="s">
        <v>76</v>
      </c>
      <c r="AY338" s="187" t="s">
        <v>148</v>
      </c>
    </row>
    <row r="339" s="14" customFormat="1">
      <c r="A339" s="14"/>
      <c r="B339" s="193"/>
      <c r="C339" s="14"/>
      <c r="D339" s="179" t="s">
        <v>162</v>
      </c>
      <c r="E339" s="194" t="s">
        <v>3</v>
      </c>
      <c r="F339" s="195" t="s">
        <v>243</v>
      </c>
      <c r="G339" s="14"/>
      <c r="H339" s="196">
        <v>1.8</v>
      </c>
      <c r="I339" s="197"/>
      <c r="J339" s="14"/>
      <c r="K339" s="14"/>
      <c r="L339" s="193"/>
      <c r="M339" s="198"/>
      <c r="N339" s="199"/>
      <c r="O339" s="199"/>
      <c r="P339" s="199"/>
      <c r="Q339" s="199"/>
      <c r="R339" s="199"/>
      <c r="S339" s="199"/>
      <c r="T339" s="20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94" t="s">
        <v>162</v>
      </c>
      <c r="AU339" s="194" t="s">
        <v>156</v>
      </c>
      <c r="AV339" s="14" t="s">
        <v>156</v>
      </c>
      <c r="AW339" s="14" t="s">
        <v>37</v>
      </c>
      <c r="AX339" s="14" t="s">
        <v>76</v>
      </c>
      <c r="AY339" s="194" t="s">
        <v>148</v>
      </c>
    </row>
    <row r="340" s="13" customFormat="1">
      <c r="A340" s="13"/>
      <c r="B340" s="186"/>
      <c r="C340" s="13"/>
      <c r="D340" s="179" t="s">
        <v>162</v>
      </c>
      <c r="E340" s="187" t="s">
        <v>3</v>
      </c>
      <c r="F340" s="188" t="s">
        <v>1763</v>
      </c>
      <c r="G340" s="13"/>
      <c r="H340" s="187" t="s">
        <v>3</v>
      </c>
      <c r="I340" s="189"/>
      <c r="J340" s="13"/>
      <c r="K340" s="13"/>
      <c r="L340" s="186"/>
      <c r="M340" s="190"/>
      <c r="N340" s="191"/>
      <c r="O340" s="191"/>
      <c r="P340" s="191"/>
      <c r="Q340" s="191"/>
      <c r="R340" s="191"/>
      <c r="S340" s="191"/>
      <c r="T340" s="19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7" t="s">
        <v>162</v>
      </c>
      <c r="AU340" s="187" t="s">
        <v>156</v>
      </c>
      <c r="AV340" s="13" t="s">
        <v>84</v>
      </c>
      <c r="AW340" s="13" t="s">
        <v>37</v>
      </c>
      <c r="AX340" s="13" t="s">
        <v>76</v>
      </c>
      <c r="AY340" s="187" t="s">
        <v>148</v>
      </c>
    </row>
    <row r="341" s="14" customFormat="1">
      <c r="A341" s="14"/>
      <c r="B341" s="193"/>
      <c r="C341" s="14"/>
      <c r="D341" s="179" t="s">
        <v>162</v>
      </c>
      <c r="E341" s="194" t="s">
        <v>3</v>
      </c>
      <c r="F341" s="195" t="s">
        <v>235</v>
      </c>
      <c r="G341" s="14"/>
      <c r="H341" s="196">
        <v>2.73</v>
      </c>
      <c r="I341" s="197"/>
      <c r="J341" s="14"/>
      <c r="K341" s="14"/>
      <c r="L341" s="193"/>
      <c r="M341" s="198"/>
      <c r="N341" s="199"/>
      <c r="O341" s="199"/>
      <c r="P341" s="199"/>
      <c r="Q341" s="199"/>
      <c r="R341" s="199"/>
      <c r="S341" s="199"/>
      <c r="T341" s="20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194" t="s">
        <v>162</v>
      </c>
      <c r="AU341" s="194" t="s">
        <v>156</v>
      </c>
      <c r="AV341" s="14" t="s">
        <v>156</v>
      </c>
      <c r="AW341" s="14" t="s">
        <v>37</v>
      </c>
      <c r="AX341" s="14" t="s">
        <v>76</v>
      </c>
      <c r="AY341" s="194" t="s">
        <v>148</v>
      </c>
    </row>
    <row r="342" s="15" customFormat="1">
      <c r="A342" s="15"/>
      <c r="B342" s="201"/>
      <c r="C342" s="15"/>
      <c r="D342" s="179" t="s">
        <v>162</v>
      </c>
      <c r="E342" s="202" t="s">
        <v>3</v>
      </c>
      <c r="F342" s="203" t="s">
        <v>182</v>
      </c>
      <c r="G342" s="15"/>
      <c r="H342" s="204">
        <v>48.279999999999994</v>
      </c>
      <c r="I342" s="205"/>
      <c r="J342" s="15"/>
      <c r="K342" s="15"/>
      <c r="L342" s="201"/>
      <c r="M342" s="206"/>
      <c r="N342" s="207"/>
      <c r="O342" s="207"/>
      <c r="P342" s="207"/>
      <c r="Q342" s="207"/>
      <c r="R342" s="207"/>
      <c r="S342" s="207"/>
      <c r="T342" s="208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02" t="s">
        <v>162</v>
      </c>
      <c r="AU342" s="202" t="s">
        <v>156</v>
      </c>
      <c r="AV342" s="15" t="s">
        <v>155</v>
      </c>
      <c r="AW342" s="15" t="s">
        <v>37</v>
      </c>
      <c r="AX342" s="15" t="s">
        <v>84</v>
      </c>
      <c r="AY342" s="202" t="s">
        <v>148</v>
      </c>
    </row>
    <row r="343" s="2" customFormat="1" ht="16.5" customHeight="1">
      <c r="A343" s="39"/>
      <c r="B343" s="165"/>
      <c r="C343" s="166" t="s">
        <v>413</v>
      </c>
      <c r="D343" s="166" t="s">
        <v>150</v>
      </c>
      <c r="E343" s="167" t="s">
        <v>750</v>
      </c>
      <c r="F343" s="168" t="s">
        <v>751</v>
      </c>
      <c r="G343" s="169" t="s">
        <v>153</v>
      </c>
      <c r="H343" s="170">
        <v>628.21500000000003</v>
      </c>
      <c r="I343" s="171"/>
      <c r="J343" s="172">
        <f>ROUND(I343*H343,2)</f>
        <v>0</v>
      </c>
      <c r="K343" s="168" t="s">
        <v>154</v>
      </c>
      <c r="L343" s="40"/>
      <c r="M343" s="173" t="s">
        <v>3</v>
      </c>
      <c r="N343" s="174" t="s">
        <v>48</v>
      </c>
      <c r="O343" s="73"/>
      <c r="P343" s="175">
        <f>O343*H343</f>
        <v>0</v>
      </c>
      <c r="Q343" s="175">
        <v>0</v>
      </c>
      <c r="R343" s="175">
        <f>Q343*H343</f>
        <v>0</v>
      </c>
      <c r="S343" s="175">
        <v>0</v>
      </c>
      <c r="T343" s="176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177" t="s">
        <v>155</v>
      </c>
      <c r="AT343" s="177" t="s">
        <v>150</v>
      </c>
      <c r="AU343" s="177" t="s">
        <v>156</v>
      </c>
      <c r="AY343" s="20" t="s">
        <v>148</v>
      </c>
      <c r="BE343" s="178">
        <f>IF(N343="základní",J343,0)</f>
        <v>0</v>
      </c>
      <c r="BF343" s="178">
        <f>IF(N343="snížená",J343,0)</f>
        <v>0</v>
      </c>
      <c r="BG343" s="178">
        <f>IF(N343="zákl. přenesená",J343,0)</f>
        <v>0</v>
      </c>
      <c r="BH343" s="178">
        <f>IF(N343="sníž. přenesená",J343,0)</f>
        <v>0</v>
      </c>
      <c r="BI343" s="178">
        <f>IF(N343="nulová",J343,0)</f>
        <v>0</v>
      </c>
      <c r="BJ343" s="20" t="s">
        <v>156</v>
      </c>
      <c r="BK343" s="178">
        <f>ROUND(I343*H343,2)</f>
        <v>0</v>
      </c>
      <c r="BL343" s="20" t="s">
        <v>155</v>
      </c>
      <c r="BM343" s="177" t="s">
        <v>1938</v>
      </c>
    </row>
    <row r="344" s="2" customFormat="1">
      <c r="A344" s="39"/>
      <c r="B344" s="40"/>
      <c r="C344" s="39"/>
      <c r="D344" s="179" t="s">
        <v>158</v>
      </c>
      <c r="E344" s="39"/>
      <c r="F344" s="180" t="s">
        <v>753</v>
      </c>
      <c r="G344" s="39"/>
      <c r="H344" s="39"/>
      <c r="I344" s="181"/>
      <c r="J344" s="39"/>
      <c r="K344" s="39"/>
      <c r="L344" s="40"/>
      <c r="M344" s="182"/>
      <c r="N344" s="183"/>
      <c r="O344" s="73"/>
      <c r="P344" s="73"/>
      <c r="Q344" s="73"/>
      <c r="R344" s="73"/>
      <c r="S344" s="73"/>
      <c r="T344" s="74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20" t="s">
        <v>158</v>
      </c>
      <c r="AU344" s="20" t="s">
        <v>156</v>
      </c>
    </row>
    <row r="345" s="2" customFormat="1">
      <c r="A345" s="39"/>
      <c r="B345" s="40"/>
      <c r="C345" s="39"/>
      <c r="D345" s="184" t="s">
        <v>160</v>
      </c>
      <c r="E345" s="39"/>
      <c r="F345" s="185" t="s">
        <v>754</v>
      </c>
      <c r="G345" s="39"/>
      <c r="H345" s="39"/>
      <c r="I345" s="181"/>
      <c r="J345" s="39"/>
      <c r="K345" s="39"/>
      <c r="L345" s="40"/>
      <c r="M345" s="182"/>
      <c r="N345" s="183"/>
      <c r="O345" s="73"/>
      <c r="P345" s="73"/>
      <c r="Q345" s="73"/>
      <c r="R345" s="73"/>
      <c r="S345" s="73"/>
      <c r="T345" s="74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20" t="s">
        <v>160</v>
      </c>
      <c r="AU345" s="20" t="s">
        <v>156</v>
      </c>
    </row>
    <row r="346" s="13" customFormat="1">
      <c r="A346" s="13"/>
      <c r="B346" s="186"/>
      <c r="C346" s="13"/>
      <c r="D346" s="179" t="s">
        <v>162</v>
      </c>
      <c r="E346" s="187" t="s">
        <v>3</v>
      </c>
      <c r="F346" s="188" t="s">
        <v>1794</v>
      </c>
      <c r="G346" s="13"/>
      <c r="H346" s="187" t="s">
        <v>3</v>
      </c>
      <c r="I346" s="189"/>
      <c r="J346" s="13"/>
      <c r="K346" s="13"/>
      <c r="L346" s="186"/>
      <c r="M346" s="190"/>
      <c r="N346" s="191"/>
      <c r="O346" s="191"/>
      <c r="P346" s="191"/>
      <c r="Q346" s="191"/>
      <c r="R346" s="191"/>
      <c r="S346" s="191"/>
      <c r="T346" s="19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87" t="s">
        <v>162</v>
      </c>
      <c r="AU346" s="187" t="s">
        <v>156</v>
      </c>
      <c r="AV346" s="13" t="s">
        <v>84</v>
      </c>
      <c r="AW346" s="13" t="s">
        <v>37</v>
      </c>
      <c r="AX346" s="13" t="s">
        <v>76</v>
      </c>
      <c r="AY346" s="187" t="s">
        <v>148</v>
      </c>
    </row>
    <row r="347" s="14" customFormat="1">
      <c r="A347" s="14"/>
      <c r="B347" s="193"/>
      <c r="C347" s="14"/>
      <c r="D347" s="179" t="s">
        <v>162</v>
      </c>
      <c r="E347" s="194" t="s">
        <v>3</v>
      </c>
      <c r="F347" s="195" t="s">
        <v>1795</v>
      </c>
      <c r="G347" s="14"/>
      <c r="H347" s="196">
        <v>121</v>
      </c>
      <c r="I347" s="197"/>
      <c r="J347" s="14"/>
      <c r="K347" s="14"/>
      <c r="L347" s="193"/>
      <c r="M347" s="198"/>
      <c r="N347" s="199"/>
      <c r="O347" s="199"/>
      <c r="P347" s="199"/>
      <c r="Q347" s="199"/>
      <c r="R347" s="199"/>
      <c r="S347" s="199"/>
      <c r="T347" s="200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194" t="s">
        <v>162</v>
      </c>
      <c r="AU347" s="194" t="s">
        <v>156</v>
      </c>
      <c r="AV347" s="14" t="s">
        <v>156</v>
      </c>
      <c r="AW347" s="14" t="s">
        <v>37</v>
      </c>
      <c r="AX347" s="14" t="s">
        <v>76</v>
      </c>
      <c r="AY347" s="194" t="s">
        <v>148</v>
      </c>
    </row>
    <row r="348" s="13" customFormat="1">
      <c r="A348" s="13"/>
      <c r="B348" s="186"/>
      <c r="C348" s="13"/>
      <c r="D348" s="179" t="s">
        <v>162</v>
      </c>
      <c r="E348" s="187" t="s">
        <v>3</v>
      </c>
      <c r="F348" s="188" t="s">
        <v>1796</v>
      </c>
      <c r="G348" s="13"/>
      <c r="H348" s="187" t="s">
        <v>3</v>
      </c>
      <c r="I348" s="189"/>
      <c r="J348" s="13"/>
      <c r="K348" s="13"/>
      <c r="L348" s="186"/>
      <c r="M348" s="190"/>
      <c r="N348" s="191"/>
      <c r="O348" s="191"/>
      <c r="P348" s="191"/>
      <c r="Q348" s="191"/>
      <c r="R348" s="191"/>
      <c r="S348" s="191"/>
      <c r="T348" s="19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87" t="s">
        <v>162</v>
      </c>
      <c r="AU348" s="187" t="s">
        <v>156</v>
      </c>
      <c r="AV348" s="13" t="s">
        <v>84</v>
      </c>
      <c r="AW348" s="13" t="s">
        <v>37</v>
      </c>
      <c r="AX348" s="13" t="s">
        <v>76</v>
      </c>
      <c r="AY348" s="187" t="s">
        <v>148</v>
      </c>
    </row>
    <row r="349" s="14" customFormat="1">
      <c r="A349" s="14"/>
      <c r="B349" s="193"/>
      <c r="C349" s="14"/>
      <c r="D349" s="179" t="s">
        <v>162</v>
      </c>
      <c r="E349" s="194" t="s">
        <v>3</v>
      </c>
      <c r="F349" s="195" t="s">
        <v>1797</v>
      </c>
      <c r="G349" s="14"/>
      <c r="H349" s="196">
        <v>460.76999999999998</v>
      </c>
      <c r="I349" s="197"/>
      <c r="J349" s="14"/>
      <c r="K349" s="14"/>
      <c r="L349" s="193"/>
      <c r="M349" s="198"/>
      <c r="N349" s="199"/>
      <c r="O349" s="199"/>
      <c r="P349" s="199"/>
      <c r="Q349" s="199"/>
      <c r="R349" s="199"/>
      <c r="S349" s="199"/>
      <c r="T349" s="20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194" t="s">
        <v>162</v>
      </c>
      <c r="AU349" s="194" t="s">
        <v>156</v>
      </c>
      <c r="AV349" s="14" t="s">
        <v>156</v>
      </c>
      <c r="AW349" s="14" t="s">
        <v>37</v>
      </c>
      <c r="AX349" s="14" t="s">
        <v>76</v>
      </c>
      <c r="AY349" s="194" t="s">
        <v>148</v>
      </c>
    </row>
    <row r="350" s="13" customFormat="1">
      <c r="A350" s="13"/>
      <c r="B350" s="186"/>
      <c r="C350" s="13"/>
      <c r="D350" s="179" t="s">
        <v>162</v>
      </c>
      <c r="E350" s="187" t="s">
        <v>3</v>
      </c>
      <c r="F350" s="188" t="s">
        <v>220</v>
      </c>
      <c r="G350" s="13"/>
      <c r="H350" s="187" t="s">
        <v>3</v>
      </c>
      <c r="I350" s="189"/>
      <c r="J350" s="13"/>
      <c r="K350" s="13"/>
      <c r="L350" s="186"/>
      <c r="M350" s="190"/>
      <c r="N350" s="191"/>
      <c r="O350" s="191"/>
      <c r="P350" s="191"/>
      <c r="Q350" s="191"/>
      <c r="R350" s="191"/>
      <c r="S350" s="191"/>
      <c r="T350" s="19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87" t="s">
        <v>162</v>
      </c>
      <c r="AU350" s="187" t="s">
        <v>156</v>
      </c>
      <c r="AV350" s="13" t="s">
        <v>84</v>
      </c>
      <c r="AW350" s="13" t="s">
        <v>37</v>
      </c>
      <c r="AX350" s="13" t="s">
        <v>76</v>
      </c>
      <c r="AY350" s="187" t="s">
        <v>148</v>
      </c>
    </row>
    <row r="351" s="14" customFormat="1">
      <c r="A351" s="14"/>
      <c r="B351" s="193"/>
      <c r="C351" s="14"/>
      <c r="D351" s="179" t="s">
        <v>162</v>
      </c>
      <c r="E351" s="194" t="s">
        <v>3</v>
      </c>
      <c r="F351" s="195" t="s">
        <v>1798</v>
      </c>
      <c r="G351" s="14"/>
      <c r="H351" s="196">
        <v>28.699999999999999</v>
      </c>
      <c r="I351" s="197"/>
      <c r="J351" s="14"/>
      <c r="K351" s="14"/>
      <c r="L351" s="193"/>
      <c r="M351" s="198"/>
      <c r="N351" s="199"/>
      <c r="O351" s="199"/>
      <c r="P351" s="199"/>
      <c r="Q351" s="199"/>
      <c r="R351" s="199"/>
      <c r="S351" s="199"/>
      <c r="T351" s="20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194" t="s">
        <v>162</v>
      </c>
      <c r="AU351" s="194" t="s">
        <v>156</v>
      </c>
      <c r="AV351" s="14" t="s">
        <v>156</v>
      </c>
      <c r="AW351" s="14" t="s">
        <v>37</v>
      </c>
      <c r="AX351" s="14" t="s">
        <v>76</v>
      </c>
      <c r="AY351" s="194" t="s">
        <v>148</v>
      </c>
    </row>
    <row r="352" s="14" customFormat="1">
      <c r="A352" s="14"/>
      <c r="B352" s="193"/>
      <c r="C352" s="14"/>
      <c r="D352" s="179" t="s">
        <v>162</v>
      </c>
      <c r="E352" s="194" t="s">
        <v>3</v>
      </c>
      <c r="F352" s="195" t="s">
        <v>1799</v>
      </c>
      <c r="G352" s="14"/>
      <c r="H352" s="196">
        <v>4.2000000000000002</v>
      </c>
      <c r="I352" s="197"/>
      <c r="J352" s="14"/>
      <c r="K352" s="14"/>
      <c r="L352" s="193"/>
      <c r="M352" s="198"/>
      <c r="N352" s="199"/>
      <c r="O352" s="199"/>
      <c r="P352" s="199"/>
      <c r="Q352" s="199"/>
      <c r="R352" s="199"/>
      <c r="S352" s="199"/>
      <c r="T352" s="20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194" t="s">
        <v>162</v>
      </c>
      <c r="AU352" s="194" t="s">
        <v>156</v>
      </c>
      <c r="AV352" s="14" t="s">
        <v>156</v>
      </c>
      <c r="AW352" s="14" t="s">
        <v>37</v>
      </c>
      <c r="AX352" s="14" t="s">
        <v>76</v>
      </c>
      <c r="AY352" s="194" t="s">
        <v>148</v>
      </c>
    </row>
    <row r="353" s="14" customFormat="1">
      <c r="A353" s="14"/>
      <c r="B353" s="193"/>
      <c r="C353" s="14"/>
      <c r="D353" s="179" t="s">
        <v>162</v>
      </c>
      <c r="E353" s="194" t="s">
        <v>3</v>
      </c>
      <c r="F353" s="195" t="s">
        <v>1800</v>
      </c>
      <c r="G353" s="14"/>
      <c r="H353" s="196">
        <v>2.2400000000000002</v>
      </c>
      <c r="I353" s="197"/>
      <c r="J353" s="14"/>
      <c r="K353" s="14"/>
      <c r="L353" s="193"/>
      <c r="M353" s="198"/>
      <c r="N353" s="199"/>
      <c r="O353" s="199"/>
      <c r="P353" s="199"/>
      <c r="Q353" s="199"/>
      <c r="R353" s="199"/>
      <c r="S353" s="199"/>
      <c r="T353" s="20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194" t="s">
        <v>162</v>
      </c>
      <c r="AU353" s="194" t="s">
        <v>156</v>
      </c>
      <c r="AV353" s="14" t="s">
        <v>156</v>
      </c>
      <c r="AW353" s="14" t="s">
        <v>37</v>
      </c>
      <c r="AX353" s="14" t="s">
        <v>76</v>
      </c>
      <c r="AY353" s="194" t="s">
        <v>148</v>
      </c>
    </row>
    <row r="354" s="13" customFormat="1">
      <c r="A354" s="13"/>
      <c r="B354" s="186"/>
      <c r="C354" s="13"/>
      <c r="D354" s="179" t="s">
        <v>162</v>
      </c>
      <c r="E354" s="187" t="s">
        <v>3</v>
      </c>
      <c r="F354" s="188" t="s">
        <v>1801</v>
      </c>
      <c r="G354" s="13"/>
      <c r="H354" s="187" t="s">
        <v>3</v>
      </c>
      <c r="I354" s="189"/>
      <c r="J354" s="13"/>
      <c r="K354" s="13"/>
      <c r="L354" s="186"/>
      <c r="M354" s="190"/>
      <c r="N354" s="191"/>
      <c r="O354" s="191"/>
      <c r="P354" s="191"/>
      <c r="Q354" s="191"/>
      <c r="R354" s="191"/>
      <c r="S354" s="191"/>
      <c r="T354" s="19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87" t="s">
        <v>162</v>
      </c>
      <c r="AU354" s="187" t="s">
        <v>156</v>
      </c>
      <c r="AV354" s="13" t="s">
        <v>84</v>
      </c>
      <c r="AW354" s="13" t="s">
        <v>37</v>
      </c>
      <c r="AX354" s="13" t="s">
        <v>76</v>
      </c>
      <c r="AY354" s="187" t="s">
        <v>148</v>
      </c>
    </row>
    <row r="355" s="14" customFormat="1">
      <c r="A355" s="14"/>
      <c r="B355" s="193"/>
      <c r="C355" s="14"/>
      <c r="D355" s="179" t="s">
        <v>162</v>
      </c>
      <c r="E355" s="194" t="s">
        <v>3</v>
      </c>
      <c r="F355" s="195" t="s">
        <v>1802</v>
      </c>
      <c r="G355" s="14"/>
      <c r="H355" s="196">
        <v>1.925</v>
      </c>
      <c r="I355" s="197"/>
      <c r="J355" s="14"/>
      <c r="K355" s="14"/>
      <c r="L355" s="193"/>
      <c r="M355" s="198"/>
      <c r="N355" s="199"/>
      <c r="O355" s="199"/>
      <c r="P355" s="199"/>
      <c r="Q355" s="199"/>
      <c r="R355" s="199"/>
      <c r="S355" s="199"/>
      <c r="T355" s="20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194" t="s">
        <v>162</v>
      </c>
      <c r="AU355" s="194" t="s">
        <v>156</v>
      </c>
      <c r="AV355" s="14" t="s">
        <v>156</v>
      </c>
      <c r="AW355" s="14" t="s">
        <v>37</v>
      </c>
      <c r="AX355" s="14" t="s">
        <v>76</v>
      </c>
      <c r="AY355" s="194" t="s">
        <v>148</v>
      </c>
    </row>
    <row r="356" s="13" customFormat="1">
      <c r="A356" s="13"/>
      <c r="B356" s="186"/>
      <c r="C356" s="13"/>
      <c r="D356" s="179" t="s">
        <v>162</v>
      </c>
      <c r="E356" s="187" t="s">
        <v>3</v>
      </c>
      <c r="F356" s="188" t="s">
        <v>1803</v>
      </c>
      <c r="G356" s="13"/>
      <c r="H356" s="187" t="s">
        <v>3</v>
      </c>
      <c r="I356" s="189"/>
      <c r="J356" s="13"/>
      <c r="K356" s="13"/>
      <c r="L356" s="186"/>
      <c r="M356" s="190"/>
      <c r="N356" s="191"/>
      <c r="O356" s="191"/>
      <c r="P356" s="191"/>
      <c r="Q356" s="191"/>
      <c r="R356" s="191"/>
      <c r="S356" s="191"/>
      <c r="T356" s="19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87" t="s">
        <v>162</v>
      </c>
      <c r="AU356" s="187" t="s">
        <v>156</v>
      </c>
      <c r="AV356" s="13" t="s">
        <v>84</v>
      </c>
      <c r="AW356" s="13" t="s">
        <v>37</v>
      </c>
      <c r="AX356" s="13" t="s">
        <v>76</v>
      </c>
      <c r="AY356" s="187" t="s">
        <v>148</v>
      </c>
    </row>
    <row r="357" s="14" customFormat="1">
      <c r="A357" s="14"/>
      <c r="B357" s="193"/>
      <c r="C357" s="14"/>
      <c r="D357" s="179" t="s">
        <v>162</v>
      </c>
      <c r="E357" s="194" t="s">
        <v>3</v>
      </c>
      <c r="F357" s="195" t="s">
        <v>1804</v>
      </c>
      <c r="G357" s="14"/>
      <c r="H357" s="196">
        <v>6.2999999999999998</v>
      </c>
      <c r="I357" s="197"/>
      <c r="J357" s="14"/>
      <c r="K357" s="14"/>
      <c r="L357" s="193"/>
      <c r="M357" s="198"/>
      <c r="N357" s="199"/>
      <c r="O357" s="199"/>
      <c r="P357" s="199"/>
      <c r="Q357" s="199"/>
      <c r="R357" s="199"/>
      <c r="S357" s="199"/>
      <c r="T357" s="20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194" t="s">
        <v>162</v>
      </c>
      <c r="AU357" s="194" t="s">
        <v>156</v>
      </c>
      <c r="AV357" s="14" t="s">
        <v>156</v>
      </c>
      <c r="AW357" s="14" t="s">
        <v>37</v>
      </c>
      <c r="AX357" s="14" t="s">
        <v>76</v>
      </c>
      <c r="AY357" s="194" t="s">
        <v>148</v>
      </c>
    </row>
    <row r="358" s="14" customFormat="1">
      <c r="A358" s="14"/>
      <c r="B358" s="193"/>
      <c r="C358" s="14"/>
      <c r="D358" s="179" t="s">
        <v>162</v>
      </c>
      <c r="E358" s="194" t="s">
        <v>3</v>
      </c>
      <c r="F358" s="195" t="s">
        <v>1805</v>
      </c>
      <c r="G358" s="14"/>
      <c r="H358" s="196">
        <v>3.0800000000000001</v>
      </c>
      <c r="I358" s="197"/>
      <c r="J358" s="14"/>
      <c r="K358" s="14"/>
      <c r="L358" s="193"/>
      <c r="M358" s="198"/>
      <c r="N358" s="199"/>
      <c r="O358" s="199"/>
      <c r="P358" s="199"/>
      <c r="Q358" s="199"/>
      <c r="R358" s="199"/>
      <c r="S358" s="199"/>
      <c r="T358" s="20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194" t="s">
        <v>162</v>
      </c>
      <c r="AU358" s="194" t="s">
        <v>156</v>
      </c>
      <c r="AV358" s="14" t="s">
        <v>156</v>
      </c>
      <c r="AW358" s="14" t="s">
        <v>37</v>
      </c>
      <c r="AX358" s="14" t="s">
        <v>76</v>
      </c>
      <c r="AY358" s="194" t="s">
        <v>148</v>
      </c>
    </row>
    <row r="359" s="15" customFormat="1">
      <c r="A359" s="15"/>
      <c r="B359" s="201"/>
      <c r="C359" s="15"/>
      <c r="D359" s="179" t="s">
        <v>162</v>
      </c>
      <c r="E359" s="202" t="s">
        <v>3</v>
      </c>
      <c r="F359" s="203" t="s">
        <v>182</v>
      </c>
      <c r="G359" s="15"/>
      <c r="H359" s="204">
        <v>628.21500000000003</v>
      </c>
      <c r="I359" s="205"/>
      <c r="J359" s="15"/>
      <c r="K359" s="15"/>
      <c r="L359" s="201"/>
      <c r="M359" s="206"/>
      <c r="N359" s="207"/>
      <c r="O359" s="207"/>
      <c r="P359" s="207"/>
      <c r="Q359" s="207"/>
      <c r="R359" s="207"/>
      <c r="S359" s="207"/>
      <c r="T359" s="208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02" t="s">
        <v>162</v>
      </c>
      <c r="AU359" s="202" t="s">
        <v>156</v>
      </c>
      <c r="AV359" s="15" t="s">
        <v>155</v>
      </c>
      <c r="AW359" s="15" t="s">
        <v>37</v>
      </c>
      <c r="AX359" s="15" t="s">
        <v>84</v>
      </c>
      <c r="AY359" s="202" t="s">
        <v>148</v>
      </c>
    </row>
    <row r="360" s="2" customFormat="1" ht="24.15" customHeight="1">
      <c r="A360" s="39"/>
      <c r="B360" s="165"/>
      <c r="C360" s="166" t="s">
        <v>420</v>
      </c>
      <c r="D360" s="166" t="s">
        <v>150</v>
      </c>
      <c r="E360" s="167" t="s">
        <v>1939</v>
      </c>
      <c r="F360" s="168" t="s">
        <v>1940</v>
      </c>
      <c r="G360" s="169" t="s">
        <v>276</v>
      </c>
      <c r="H360" s="170">
        <v>123.40000000000001</v>
      </c>
      <c r="I360" s="171"/>
      <c r="J360" s="172">
        <f>ROUND(I360*H360,2)</f>
        <v>0</v>
      </c>
      <c r="K360" s="168" t="s">
        <v>154</v>
      </c>
      <c r="L360" s="40"/>
      <c r="M360" s="173" t="s">
        <v>3</v>
      </c>
      <c r="N360" s="174" t="s">
        <v>48</v>
      </c>
      <c r="O360" s="73"/>
      <c r="P360" s="175">
        <f>O360*H360</f>
        <v>0</v>
      </c>
      <c r="Q360" s="175">
        <v>0</v>
      </c>
      <c r="R360" s="175">
        <f>Q360*H360</f>
        <v>0</v>
      </c>
      <c r="S360" s="175">
        <v>0</v>
      </c>
      <c r="T360" s="176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177" t="s">
        <v>155</v>
      </c>
      <c r="AT360" s="177" t="s">
        <v>150</v>
      </c>
      <c r="AU360" s="177" t="s">
        <v>156</v>
      </c>
      <c r="AY360" s="20" t="s">
        <v>148</v>
      </c>
      <c r="BE360" s="178">
        <f>IF(N360="základní",J360,0)</f>
        <v>0</v>
      </c>
      <c r="BF360" s="178">
        <f>IF(N360="snížená",J360,0)</f>
        <v>0</v>
      </c>
      <c r="BG360" s="178">
        <f>IF(N360="zákl. přenesená",J360,0)</f>
        <v>0</v>
      </c>
      <c r="BH360" s="178">
        <f>IF(N360="sníž. přenesená",J360,0)</f>
        <v>0</v>
      </c>
      <c r="BI360" s="178">
        <f>IF(N360="nulová",J360,0)</f>
        <v>0</v>
      </c>
      <c r="BJ360" s="20" t="s">
        <v>156</v>
      </c>
      <c r="BK360" s="178">
        <f>ROUND(I360*H360,2)</f>
        <v>0</v>
      </c>
      <c r="BL360" s="20" t="s">
        <v>155</v>
      </c>
      <c r="BM360" s="177" t="s">
        <v>1941</v>
      </c>
    </row>
    <row r="361" s="2" customFormat="1">
      <c r="A361" s="39"/>
      <c r="B361" s="40"/>
      <c r="C361" s="39"/>
      <c r="D361" s="179" t="s">
        <v>158</v>
      </c>
      <c r="E361" s="39"/>
      <c r="F361" s="180" t="s">
        <v>1942</v>
      </c>
      <c r="G361" s="39"/>
      <c r="H361" s="39"/>
      <c r="I361" s="181"/>
      <c r="J361" s="39"/>
      <c r="K361" s="39"/>
      <c r="L361" s="40"/>
      <c r="M361" s="182"/>
      <c r="N361" s="183"/>
      <c r="O361" s="73"/>
      <c r="P361" s="73"/>
      <c r="Q361" s="73"/>
      <c r="R361" s="73"/>
      <c r="S361" s="73"/>
      <c r="T361" s="74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20" t="s">
        <v>158</v>
      </c>
      <c r="AU361" s="20" t="s">
        <v>156</v>
      </c>
    </row>
    <row r="362" s="2" customFormat="1">
      <c r="A362" s="39"/>
      <c r="B362" s="40"/>
      <c r="C362" s="39"/>
      <c r="D362" s="184" t="s">
        <v>160</v>
      </c>
      <c r="E362" s="39"/>
      <c r="F362" s="185" t="s">
        <v>1943</v>
      </c>
      <c r="G362" s="39"/>
      <c r="H362" s="39"/>
      <c r="I362" s="181"/>
      <c r="J362" s="39"/>
      <c r="K362" s="39"/>
      <c r="L362" s="40"/>
      <c r="M362" s="182"/>
      <c r="N362" s="183"/>
      <c r="O362" s="73"/>
      <c r="P362" s="73"/>
      <c r="Q362" s="73"/>
      <c r="R362" s="73"/>
      <c r="S362" s="73"/>
      <c r="T362" s="74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20" t="s">
        <v>160</v>
      </c>
      <c r="AU362" s="20" t="s">
        <v>156</v>
      </c>
    </row>
    <row r="363" s="13" customFormat="1">
      <c r="A363" s="13"/>
      <c r="B363" s="186"/>
      <c r="C363" s="13"/>
      <c r="D363" s="179" t="s">
        <v>162</v>
      </c>
      <c r="E363" s="187" t="s">
        <v>3</v>
      </c>
      <c r="F363" s="188" t="s">
        <v>1944</v>
      </c>
      <c r="G363" s="13"/>
      <c r="H363" s="187" t="s">
        <v>3</v>
      </c>
      <c r="I363" s="189"/>
      <c r="J363" s="13"/>
      <c r="K363" s="13"/>
      <c r="L363" s="186"/>
      <c r="M363" s="190"/>
      <c r="N363" s="191"/>
      <c r="O363" s="191"/>
      <c r="P363" s="191"/>
      <c r="Q363" s="191"/>
      <c r="R363" s="191"/>
      <c r="S363" s="191"/>
      <c r="T363" s="19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87" t="s">
        <v>162</v>
      </c>
      <c r="AU363" s="187" t="s">
        <v>156</v>
      </c>
      <c r="AV363" s="13" t="s">
        <v>84</v>
      </c>
      <c r="AW363" s="13" t="s">
        <v>37</v>
      </c>
      <c r="AX363" s="13" t="s">
        <v>76</v>
      </c>
      <c r="AY363" s="187" t="s">
        <v>148</v>
      </c>
    </row>
    <row r="364" s="14" customFormat="1">
      <c r="A364" s="14"/>
      <c r="B364" s="193"/>
      <c r="C364" s="14"/>
      <c r="D364" s="179" t="s">
        <v>162</v>
      </c>
      <c r="E364" s="194" t="s">
        <v>3</v>
      </c>
      <c r="F364" s="195" t="s">
        <v>1945</v>
      </c>
      <c r="G364" s="14"/>
      <c r="H364" s="196">
        <v>100</v>
      </c>
      <c r="I364" s="197"/>
      <c r="J364" s="14"/>
      <c r="K364" s="14"/>
      <c r="L364" s="193"/>
      <c r="M364" s="198"/>
      <c r="N364" s="199"/>
      <c r="O364" s="199"/>
      <c r="P364" s="199"/>
      <c r="Q364" s="199"/>
      <c r="R364" s="199"/>
      <c r="S364" s="199"/>
      <c r="T364" s="20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194" t="s">
        <v>162</v>
      </c>
      <c r="AU364" s="194" t="s">
        <v>156</v>
      </c>
      <c r="AV364" s="14" t="s">
        <v>156</v>
      </c>
      <c r="AW364" s="14" t="s">
        <v>37</v>
      </c>
      <c r="AX364" s="14" t="s">
        <v>76</v>
      </c>
      <c r="AY364" s="194" t="s">
        <v>148</v>
      </c>
    </row>
    <row r="365" s="14" customFormat="1">
      <c r="A365" s="14"/>
      <c r="B365" s="193"/>
      <c r="C365" s="14"/>
      <c r="D365" s="179" t="s">
        <v>162</v>
      </c>
      <c r="E365" s="194" t="s">
        <v>3</v>
      </c>
      <c r="F365" s="195" t="s">
        <v>1946</v>
      </c>
      <c r="G365" s="14"/>
      <c r="H365" s="196">
        <v>15.199999999999999</v>
      </c>
      <c r="I365" s="197"/>
      <c r="J365" s="14"/>
      <c r="K365" s="14"/>
      <c r="L365" s="193"/>
      <c r="M365" s="198"/>
      <c r="N365" s="199"/>
      <c r="O365" s="199"/>
      <c r="P365" s="199"/>
      <c r="Q365" s="199"/>
      <c r="R365" s="199"/>
      <c r="S365" s="199"/>
      <c r="T365" s="20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194" t="s">
        <v>162</v>
      </c>
      <c r="AU365" s="194" t="s">
        <v>156</v>
      </c>
      <c r="AV365" s="14" t="s">
        <v>156</v>
      </c>
      <c r="AW365" s="14" t="s">
        <v>37</v>
      </c>
      <c r="AX365" s="14" t="s">
        <v>76</v>
      </c>
      <c r="AY365" s="194" t="s">
        <v>148</v>
      </c>
    </row>
    <row r="366" s="14" customFormat="1">
      <c r="A366" s="14"/>
      <c r="B366" s="193"/>
      <c r="C366" s="14"/>
      <c r="D366" s="179" t="s">
        <v>162</v>
      </c>
      <c r="E366" s="194" t="s">
        <v>3</v>
      </c>
      <c r="F366" s="195" t="s">
        <v>1947</v>
      </c>
      <c r="G366" s="14"/>
      <c r="H366" s="196">
        <v>8.1999999999999993</v>
      </c>
      <c r="I366" s="197"/>
      <c r="J366" s="14"/>
      <c r="K366" s="14"/>
      <c r="L366" s="193"/>
      <c r="M366" s="198"/>
      <c r="N366" s="199"/>
      <c r="O366" s="199"/>
      <c r="P366" s="199"/>
      <c r="Q366" s="199"/>
      <c r="R366" s="199"/>
      <c r="S366" s="199"/>
      <c r="T366" s="20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194" t="s">
        <v>162</v>
      </c>
      <c r="AU366" s="194" t="s">
        <v>156</v>
      </c>
      <c r="AV366" s="14" t="s">
        <v>156</v>
      </c>
      <c r="AW366" s="14" t="s">
        <v>37</v>
      </c>
      <c r="AX366" s="14" t="s">
        <v>76</v>
      </c>
      <c r="AY366" s="194" t="s">
        <v>148</v>
      </c>
    </row>
    <row r="367" s="15" customFormat="1">
      <c r="A367" s="15"/>
      <c r="B367" s="201"/>
      <c r="C367" s="15"/>
      <c r="D367" s="179" t="s">
        <v>162</v>
      </c>
      <c r="E367" s="202" t="s">
        <v>3</v>
      </c>
      <c r="F367" s="203" t="s">
        <v>182</v>
      </c>
      <c r="G367" s="15"/>
      <c r="H367" s="204">
        <v>123.40000000000001</v>
      </c>
      <c r="I367" s="205"/>
      <c r="J367" s="15"/>
      <c r="K367" s="15"/>
      <c r="L367" s="201"/>
      <c r="M367" s="206"/>
      <c r="N367" s="207"/>
      <c r="O367" s="207"/>
      <c r="P367" s="207"/>
      <c r="Q367" s="207"/>
      <c r="R367" s="207"/>
      <c r="S367" s="207"/>
      <c r="T367" s="208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02" t="s">
        <v>162</v>
      </c>
      <c r="AU367" s="202" t="s">
        <v>156</v>
      </c>
      <c r="AV367" s="15" t="s">
        <v>155</v>
      </c>
      <c r="AW367" s="15" t="s">
        <v>37</v>
      </c>
      <c r="AX367" s="15" t="s">
        <v>84</v>
      </c>
      <c r="AY367" s="202" t="s">
        <v>148</v>
      </c>
    </row>
    <row r="368" s="12" customFormat="1" ht="22.8" customHeight="1">
      <c r="A368" s="12"/>
      <c r="B368" s="152"/>
      <c r="C368" s="12"/>
      <c r="D368" s="153" t="s">
        <v>75</v>
      </c>
      <c r="E368" s="163" t="s">
        <v>170</v>
      </c>
      <c r="F368" s="163" t="s">
        <v>171</v>
      </c>
      <c r="G368" s="12"/>
      <c r="H368" s="12"/>
      <c r="I368" s="155"/>
      <c r="J368" s="164">
        <f>BK368</f>
        <v>0</v>
      </c>
      <c r="K368" s="12"/>
      <c r="L368" s="152"/>
      <c r="M368" s="157"/>
      <c r="N368" s="158"/>
      <c r="O368" s="158"/>
      <c r="P368" s="159">
        <f>SUM(P369:P373)</f>
        <v>0</v>
      </c>
      <c r="Q368" s="158"/>
      <c r="R368" s="159">
        <f>SUM(R369:R373)</f>
        <v>0.0056800000000000002</v>
      </c>
      <c r="S368" s="158"/>
      <c r="T368" s="160">
        <f>SUM(T369:T373)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153" t="s">
        <v>84</v>
      </c>
      <c r="AT368" s="161" t="s">
        <v>75</v>
      </c>
      <c r="AU368" s="161" t="s">
        <v>84</v>
      </c>
      <c r="AY368" s="153" t="s">
        <v>148</v>
      </c>
      <c r="BK368" s="162">
        <f>SUM(BK369:BK373)</f>
        <v>0</v>
      </c>
    </row>
    <row r="369" s="2" customFormat="1" ht="24.15" customHeight="1">
      <c r="A369" s="39"/>
      <c r="B369" s="165"/>
      <c r="C369" s="166" t="s">
        <v>427</v>
      </c>
      <c r="D369" s="166" t="s">
        <v>150</v>
      </c>
      <c r="E369" s="167" t="s">
        <v>802</v>
      </c>
      <c r="F369" s="168" t="s">
        <v>803</v>
      </c>
      <c r="G369" s="169" t="s">
        <v>153</v>
      </c>
      <c r="H369" s="170">
        <v>142</v>
      </c>
      <c r="I369" s="171"/>
      <c r="J369" s="172">
        <f>ROUND(I369*H369,2)</f>
        <v>0</v>
      </c>
      <c r="K369" s="168" t="s">
        <v>154</v>
      </c>
      <c r="L369" s="40"/>
      <c r="M369" s="173" t="s">
        <v>3</v>
      </c>
      <c r="N369" s="174" t="s">
        <v>48</v>
      </c>
      <c r="O369" s="73"/>
      <c r="P369" s="175">
        <f>O369*H369</f>
        <v>0</v>
      </c>
      <c r="Q369" s="175">
        <v>4.0000000000000003E-05</v>
      </c>
      <c r="R369" s="175">
        <f>Q369*H369</f>
        <v>0.0056800000000000002</v>
      </c>
      <c r="S369" s="175">
        <v>0</v>
      </c>
      <c r="T369" s="176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177" t="s">
        <v>155</v>
      </c>
      <c r="AT369" s="177" t="s">
        <v>150</v>
      </c>
      <c r="AU369" s="177" t="s">
        <v>156</v>
      </c>
      <c r="AY369" s="20" t="s">
        <v>148</v>
      </c>
      <c r="BE369" s="178">
        <f>IF(N369="základní",J369,0)</f>
        <v>0</v>
      </c>
      <c r="BF369" s="178">
        <f>IF(N369="snížená",J369,0)</f>
        <v>0</v>
      </c>
      <c r="BG369" s="178">
        <f>IF(N369="zákl. přenesená",J369,0)</f>
        <v>0</v>
      </c>
      <c r="BH369" s="178">
        <f>IF(N369="sníž. přenesená",J369,0)</f>
        <v>0</v>
      </c>
      <c r="BI369" s="178">
        <f>IF(N369="nulová",J369,0)</f>
        <v>0</v>
      </c>
      <c r="BJ369" s="20" t="s">
        <v>156</v>
      </c>
      <c r="BK369" s="178">
        <f>ROUND(I369*H369,2)</f>
        <v>0</v>
      </c>
      <c r="BL369" s="20" t="s">
        <v>155</v>
      </c>
      <c r="BM369" s="177" t="s">
        <v>1948</v>
      </c>
    </row>
    <row r="370" s="2" customFormat="1">
      <c r="A370" s="39"/>
      <c r="B370" s="40"/>
      <c r="C370" s="39"/>
      <c r="D370" s="179" t="s">
        <v>158</v>
      </c>
      <c r="E370" s="39"/>
      <c r="F370" s="180" t="s">
        <v>805</v>
      </c>
      <c r="G370" s="39"/>
      <c r="H370" s="39"/>
      <c r="I370" s="181"/>
      <c r="J370" s="39"/>
      <c r="K370" s="39"/>
      <c r="L370" s="40"/>
      <c r="M370" s="182"/>
      <c r="N370" s="183"/>
      <c r="O370" s="73"/>
      <c r="P370" s="73"/>
      <c r="Q370" s="73"/>
      <c r="R370" s="73"/>
      <c r="S370" s="73"/>
      <c r="T370" s="74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20" t="s">
        <v>158</v>
      </c>
      <c r="AU370" s="20" t="s">
        <v>156</v>
      </c>
    </row>
    <row r="371" s="2" customFormat="1">
      <c r="A371" s="39"/>
      <c r="B371" s="40"/>
      <c r="C371" s="39"/>
      <c r="D371" s="184" t="s">
        <v>160</v>
      </c>
      <c r="E371" s="39"/>
      <c r="F371" s="185" t="s">
        <v>806</v>
      </c>
      <c r="G371" s="39"/>
      <c r="H371" s="39"/>
      <c r="I371" s="181"/>
      <c r="J371" s="39"/>
      <c r="K371" s="39"/>
      <c r="L371" s="40"/>
      <c r="M371" s="182"/>
      <c r="N371" s="183"/>
      <c r="O371" s="73"/>
      <c r="P371" s="73"/>
      <c r="Q371" s="73"/>
      <c r="R371" s="73"/>
      <c r="S371" s="73"/>
      <c r="T371" s="74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20" t="s">
        <v>160</v>
      </c>
      <c r="AU371" s="20" t="s">
        <v>156</v>
      </c>
    </row>
    <row r="372" s="13" customFormat="1">
      <c r="A372" s="13"/>
      <c r="B372" s="186"/>
      <c r="C372" s="13"/>
      <c r="D372" s="179" t="s">
        <v>162</v>
      </c>
      <c r="E372" s="187" t="s">
        <v>3</v>
      </c>
      <c r="F372" s="188" t="s">
        <v>1949</v>
      </c>
      <c r="G372" s="13"/>
      <c r="H372" s="187" t="s">
        <v>3</v>
      </c>
      <c r="I372" s="189"/>
      <c r="J372" s="13"/>
      <c r="K372" s="13"/>
      <c r="L372" s="186"/>
      <c r="M372" s="190"/>
      <c r="N372" s="191"/>
      <c r="O372" s="191"/>
      <c r="P372" s="191"/>
      <c r="Q372" s="191"/>
      <c r="R372" s="191"/>
      <c r="S372" s="191"/>
      <c r="T372" s="19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87" t="s">
        <v>162</v>
      </c>
      <c r="AU372" s="187" t="s">
        <v>156</v>
      </c>
      <c r="AV372" s="13" t="s">
        <v>84</v>
      </c>
      <c r="AW372" s="13" t="s">
        <v>37</v>
      </c>
      <c r="AX372" s="13" t="s">
        <v>76</v>
      </c>
      <c r="AY372" s="187" t="s">
        <v>148</v>
      </c>
    </row>
    <row r="373" s="14" customFormat="1">
      <c r="A373" s="14"/>
      <c r="B373" s="193"/>
      <c r="C373" s="14"/>
      <c r="D373" s="179" t="s">
        <v>162</v>
      </c>
      <c r="E373" s="194" t="s">
        <v>3</v>
      </c>
      <c r="F373" s="195" t="s">
        <v>1359</v>
      </c>
      <c r="G373" s="14"/>
      <c r="H373" s="196">
        <v>142</v>
      </c>
      <c r="I373" s="197"/>
      <c r="J373" s="14"/>
      <c r="K373" s="14"/>
      <c r="L373" s="193"/>
      <c r="M373" s="198"/>
      <c r="N373" s="199"/>
      <c r="O373" s="199"/>
      <c r="P373" s="199"/>
      <c r="Q373" s="199"/>
      <c r="R373" s="199"/>
      <c r="S373" s="199"/>
      <c r="T373" s="20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194" t="s">
        <v>162</v>
      </c>
      <c r="AU373" s="194" t="s">
        <v>156</v>
      </c>
      <c r="AV373" s="14" t="s">
        <v>156</v>
      </c>
      <c r="AW373" s="14" t="s">
        <v>37</v>
      </c>
      <c r="AX373" s="14" t="s">
        <v>84</v>
      </c>
      <c r="AY373" s="194" t="s">
        <v>148</v>
      </c>
    </row>
    <row r="374" s="12" customFormat="1" ht="22.8" customHeight="1">
      <c r="A374" s="12"/>
      <c r="B374" s="152"/>
      <c r="C374" s="12"/>
      <c r="D374" s="153" t="s">
        <v>75</v>
      </c>
      <c r="E374" s="163" t="s">
        <v>809</v>
      </c>
      <c r="F374" s="163" t="s">
        <v>810</v>
      </c>
      <c r="G374" s="12"/>
      <c r="H374" s="12"/>
      <c r="I374" s="155"/>
      <c r="J374" s="164">
        <f>BK374</f>
        <v>0</v>
      </c>
      <c r="K374" s="12"/>
      <c r="L374" s="152"/>
      <c r="M374" s="157"/>
      <c r="N374" s="158"/>
      <c r="O374" s="158"/>
      <c r="P374" s="159">
        <f>P375+SUM(P376:P378)+P406</f>
        <v>0</v>
      </c>
      <c r="Q374" s="158"/>
      <c r="R374" s="159">
        <f>R375+SUM(R376:R378)+R406</f>
        <v>4.6438800000000002</v>
      </c>
      <c r="S374" s="158"/>
      <c r="T374" s="160">
        <f>T375+SUM(T376:T378)+T406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153" t="s">
        <v>84</v>
      </c>
      <c r="AT374" s="161" t="s">
        <v>75</v>
      </c>
      <c r="AU374" s="161" t="s">
        <v>84</v>
      </c>
      <c r="AY374" s="153" t="s">
        <v>148</v>
      </c>
      <c r="BK374" s="162">
        <f>BK375+SUM(BK376:BK378)+BK406</f>
        <v>0</v>
      </c>
    </row>
    <row r="375" s="2" customFormat="1" ht="24.15" customHeight="1">
      <c r="A375" s="39"/>
      <c r="B375" s="165"/>
      <c r="C375" s="166" t="s">
        <v>435</v>
      </c>
      <c r="D375" s="166" t="s">
        <v>150</v>
      </c>
      <c r="E375" s="167" t="s">
        <v>899</v>
      </c>
      <c r="F375" s="168" t="s">
        <v>900</v>
      </c>
      <c r="G375" s="169" t="s">
        <v>340</v>
      </c>
      <c r="H375" s="170">
        <v>22.138999999999999</v>
      </c>
      <c r="I375" s="171"/>
      <c r="J375" s="172">
        <f>ROUND(I375*H375,2)</f>
        <v>0</v>
      </c>
      <c r="K375" s="168" t="s">
        <v>154</v>
      </c>
      <c r="L375" s="40"/>
      <c r="M375" s="173" t="s">
        <v>3</v>
      </c>
      <c r="N375" s="174" t="s">
        <v>48</v>
      </c>
      <c r="O375" s="73"/>
      <c r="P375" s="175">
        <f>O375*H375</f>
        <v>0</v>
      </c>
      <c r="Q375" s="175">
        <v>0</v>
      </c>
      <c r="R375" s="175">
        <f>Q375*H375</f>
        <v>0</v>
      </c>
      <c r="S375" s="175">
        <v>0</v>
      </c>
      <c r="T375" s="176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177" t="s">
        <v>155</v>
      </c>
      <c r="AT375" s="177" t="s">
        <v>150</v>
      </c>
      <c r="AU375" s="177" t="s">
        <v>156</v>
      </c>
      <c r="AY375" s="20" t="s">
        <v>148</v>
      </c>
      <c r="BE375" s="178">
        <f>IF(N375="základní",J375,0)</f>
        <v>0</v>
      </c>
      <c r="BF375" s="178">
        <f>IF(N375="snížená",J375,0)</f>
        <v>0</v>
      </c>
      <c r="BG375" s="178">
        <f>IF(N375="zákl. přenesená",J375,0)</f>
        <v>0</v>
      </c>
      <c r="BH375" s="178">
        <f>IF(N375="sníž. přenesená",J375,0)</f>
        <v>0</v>
      </c>
      <c r="BI375" s="178">
        <f>IF(N375="nulová",J375,0)</f>
        <v>0</v>
      </c>
      <c r="BJ375" s="20" t="s">
        <v>156</v>
      </c>
      <c r="BK375" s="178">
        <f>ROUND(I375*H375,2)</f>
        <v>0</v>
      </c>
      <c r="BL375" s="20" t="s">
        <v>155</v>
      </c>
      <c r="BM375" s="177" t="s">
        <v>1950</v>
      </c>
    </row>
    <row r="376" s="2" customFormat="1">
      <c r="A376" s="39"/>
      <c r="B376" s="40"/>
      <c r="C376" s="39"/>
      <c r="D376" s="179" t="s">
        <v>158</v>
      </c>
      <c r="E376" s="39"/>
      <c r="F376" s="180" t="s">
        <v>902</v>
      </c>
      <c r="G376" s="39"/>
      <c r="H376" s="39"/>
      <c r="I376" s="181"/>
      <c r="J376" s="39"/>
      <c r="K376" s="39"/>
      <c r="L376" s="40"/>
      <c r="M376" s="182"/>
      <c r="N376" s="183"/>
      <c r="O376" s="73"/>
      <c r="P376" s="73"/>
      <c r="Q376" s="73"/>
      <c r="R376" s="73"/>
      <c r="S376" s="73"/>
      <c r="T376" s="74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20" t="s">
        <v>158</v>
      </c>
      <c r="AU376" s="20" t="s">
        <v>156</v>
      </c>
    </row>
    <row r="377" s="2" customFormat="1">
      <c r="A377" s="39"/>
      <c r="B377" s="40"/>
      <c r="C377" s="39"/>
      <c r="D377" s="184" t="s">
        <v>160</v>
      </c>
      <c r="E377" s="39"/>
      <c r="F377" s="185" t="s">
        <v>903</v>
      </c>
      <c r="G377" s="39"/>
      <c r="H377" s="39"/>
      <c r="I377" s="181"/>
      <c r="J377" s="39"/>
      <c r="K377" s="39"/>
      <c r="L377" s="40"/>
      <c r="M377" s="182"/>
      <c r="N377" s="183"/>
      <c r="O377" s="73"/>
      <c r="P377" s="73"/>
      <c r="Q377" s="73"/>
      <c r="R377" s="73"/>
      <c r="S377" s="73"/>
      <c r="T377" s="74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20" t="s">
        <v>160</v>
      </c>
      <c r="AU377" s="20" t="s">
        <v>156</v>
      </c>
    </row>
    <row r="378" s="12" customFormat="1" ht="20.88" customHeight="1">
      <c r="A378" s="12"/>
      <c r="B378" s="152"/>
      <c r="C378" s="12"/>
      <c r="D378" s="153" t="s">
        <v>75</v>
      </c>
      <c r="E378" s="163" t="s">
        <v>1563</v>
      </c>
      <c r="F378" s="163" t="s">
        <v>1951</v>
      </c>
      <c r="G378" s="12"/>
      <c r="H378" s="12"/>
      <c r="I378" s="155"/>
      <c r="J378" s="164">
        <f>BK378</f>
        <v>0</v>
      </c>
      <c r="K378" s="12"/>
      <c r="L378" s="152"/>
      <c r="M378" s="157"/>
      <c r="N378" s="158"/>
      <c r="O378" s="158"/>
      <c r="P378" s="159">
        <f>SUM(P379:P405)</f>
        <v>0</v>
      </c>
      <c r="Q378" s="158"/>
      <c r="R378" s="159">
        <f>SUM(R379:R405)</f>
        <v>4.6438800000000002</v>
      </c>
      <c r="S378" s="158"/>
      <c r="T378" s="160">
        <f>SUM(T379:T405)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153" t="s">
        <v>84</v>
      </c>
      <c r="AT378" s="161" t="s">
        <v>75</v>
      </c>
      <c r="AU378" s="161" t="s">
        <v>156</v>
      </c>
      <c r="AY378" s="153" t="s">
        <v>148</v>
      </c>
      <c r="BK378" s="162">
        <f>SUM(BK379:BK405)</f>
        <v>0</v>
      </c>
    </row>
    <row r="379" s="2" customFormat="1" ht="21.75" customHeight="1">
      <c r="A379" s="39"/>
      <c r="B379" s="165"/>
      <c r="C379" s="166" t="s">
        <v>444</v>
      </c>
      <c r="D379" s="166" t="s">
        <v>150</v>
      </c>
      <c r="E379" s="167" t="s">
        <v>1765</v>
      </c>
      <c r="F379" s="168" t="s">
        <v>1766</v>
      </c>
      <c r="G379" s="169" t="s">
        <v>153</v>
      </c>
      <c r="H379" s="170">
        <v>205.80000000000001</v>
      </c>
      <c r="I379" s="171"/>
      <c r="J379" s="172">
        <f>ROUND(I379*H379,2)</f>
        <v>0</v>
      </c>
      <c r="K379" s="168" t="s">
        <v>154</v>
      </c>
      <c r="L379" s="40"/>
      <c r="M379" s="173" t="s">
        <v>3</v>
      </c>
      <c r="N379" s="174" t="s">
        <v>48</v>
      </c>
      <c r="O379" s="73"/>
      <c r="P379" s="175">
        <f>O379*H379</f>
        <v>0</v>
      </c>
      <c r="Q379" s="175">
        <v>0.00025999999999999998</v>
      </c>
      <c r="R379" s="175">
        <f>Q379*H379</f>
        <v>0.053508</v>
      </c>
      <c r="S379" s="175">
        <v>0</v>
      </c>
      <c r="T379" s="176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177" t="s">
        <v>155</v>
      </c>
      <c r="AT379" s="177" t="s">
        <v>150</v>
      </c>
      <c r="AU379" s="177" t="s">
        <v>172</v>
      </c>
      <c r="AY379" s="20" t="s">
        <v>148</v>
      </c>
      <c r="BE379" s="178">
        <f>IF(N379="základní",J379,0)</f>
        <v>0</v>
      </c>
      <c r="BF379" s="178">
        <f>IF(N379="snížená",J379,0)</f>
        <v>0</v>
      </c>
      <c r="BG379" s="178">
        <f>IF(N379="zákl. přenesená",J379,0)</f>
        <v>0</v>
      </c>
      <c r="BH379" s="178">
        <f>IF(N379="sníž. přenesená",J379,0)</f>
        <v>0</v>
      </c>
      <c r="BI379" s="178">
        <f>IF(N379="nulová",J379,0)</f>
        <v>0</v>
      </c>
      <c r="BJ379" s="20" t="s">
        <v>156</v>
      </c>
      <c r="BK379" s="178">
        <f>ROUND(I379*H379,2)</f>
        <v>0</v>
      </c>
      <c r="BL379" s="20" t="s">
        <v>155</v>
      </c>
      <c r="BM379" s="177" t="s">
        <v>1952</v>
      </c>
    </row>
    <row r="380" s="2" customFormat="1">
      <c r="A380" s="39"/>
      <c r="B380" s="40"/>
      <c r="C380" s="39"/>
      <c r="D380" s="179" t="s">
        <v>158</v>
      </c>
      <c r="E380" s="39"/>
      <c r="F380" s="180" t="s">
        <v>1768</v>
      </c>
      <c r="G380" s="39"/>
      <c r="H380" s="39"/>
      <c r="I380" s="181"/>
      <c r="J380" s="39"/>
      <c r="K380" s="39"/>
      <c r="L380" s="40"/>
      <c r="M380" s="182"/>
      <c r="N380" s="183"/>
      <c r="O380" s="73"/>
      <c r="P380" s="73"/>
      <c r="Q380" s="73"/>
      <c r="R380" s="73"/>
      <c r="S380" s="73"/>
      <c r="T380" s="74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20" t="s">
        <v>158</v>
      </c>
      <c r="AU380" s="20" t="s">
        <v>172</v>
      </c>
    </row>
    <row r="381" s="2" customFormat="1">
      <c r="A381" s="39"/>
      <c r="B381" s="40"/>
      <c r="C381" s="39"/>
      <c r="D381" s="184" t="s">
        <v>160</v>
      </c>
      <c r="E381" s="39"/>
      <c r="F381" s="185" t="s">
        <v>1769</v>
      </c>
      <c r="G381" s="39"/>
      <c r="H381" s="39"/>
      <c r="I381" s="181"/>
      <c r="J381" s="39"/>
      <c r="K381" s="39"/>
      <c r="L381" s="40"/>
      <c r="M381" s="182"/>
      <c r="N381" s="183"/>
      <c r="O381" s="73"/>
      <c r="P381" s="73"/>
      <c r="Q381" s="73"/>
      <c r="R381" s="73"/>
      <c r="S381" s="73"/>
      <c r="T381" s="74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20" t="s">
        <v>160</v>
      </c>
      <c r="AU381" s="20" t="s">
        <v>172</v>
      </c>
    </row>
    <row r="382" s="13" customFormat="1">
      <c r="A382" s="13"/>
      <c r="B382" s="186"/>
      <c r="C382" s="13"/>
      <c r="D382" s="179" t="s">
        <v>162</v>
      </c>
      <c r="E382" s="187" t="s">
        <v>3</v>
      </c>
      <c r="F382" s="188" t="s">
        <v>1953</v>
      </c>
      <c r="G382" s="13"/>
      <c r="H382" s="187" t="s">
        <v>3</v>
      </c>
      <c r="I382" s="189"/>
      <c r="J382" s="13"/>
      <c r="K382" s="13"/>
      <c r="L382" s="186"/>
      <c r="M382" s="190"/>
      <c r="N382" s="191"/>
      <c r="O382" s="191"/>
      <c r="P382" s="191"/>
      <c r="Q382" s="191"/>
      <c r="R382" s="191"/>
      <c r="S382" s="191"/>
      <c r="T382" s="19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87" t="s">
        <v>162</v>
      </c>
      <c r="AU382" s="187" t="s">
        <v>172</v>
      </c>
      <c r="AV382" s="13" t="s">
        <v>84</v>
      </c>
      <c r="AW382" s="13" t="s">
        <v>37</v>
      </c>
      <c r="AX382" s="13" t="s">
        <v>76</v>
      </c>
      <c r="AY382" s="187" t="s">
        <v>148</v>
      </c>
    </row>
    <row r="383" s="14" customFormat="1">
      <c r="A383" s="14"/>
      <c r="B383" s="193"/>
      <c r="C383" s="14"/>
      <c r="D383" s="179" t="s">
        <v>162</v>
      </c>
      <c r="E383" s="194" t="s">
        <v>3</v>
      </c>
      <c r="F383" s="195" t="s">
        <v>1954</v>
      </c>
      <c r="G383" s="14"/>
      <c r="H383" s="196">
        <v>31.600000000000001</v>
      </c>
      <c r="I383" s="197"/>
      <c r="J383" s="14"/>
      <c r="K383" s="14"/>
      <c r="L383" s="193"/>
      <c r="M383" s="198"/>
      <c r="N383" s="199"/>
      <c r="O383" s="199"/>
      <c r="P383" s="199"/>
      <c r="Q383" s="199"/>
      <c r="R383" s="199"/>
      <c r="S383" s="199"/>
      <c r="T383" s="20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194" t="s">
        <v>162</v>
      </c>
      <c r="AU383" s="194" t="s">
        <v>172</v>
      </c>
      <c r="AV383" s="14" t="s">
        <v>156</v>
      </c>
      <c r="AW383" s="14" t="s">
        <v>37</v>
      </c>
      <c r="AX383" s="14" t="s">
        <v>76</v>
      </c>
      <c r="AY383" s="194" t="s">
        <v>148</v>
      </c>
    </row>
    <row r="384" s="14" customFormat="1">
      <c r="A384" s="14"/>
      <c r="B384" s="193"/>
      <c r="C384" s="14"/>
      <c r="D384" s="179" t="s">
        <v>162</v>
      </c>
      <c r="E384" s="194" t="s">
        <v>3</v>
      </c>
      <c r="F384" s="195" t="s">
        <v>1955</v>
      </c>
      <c r="G384" s="14"/>
      <c r="H384" s="196">
        <v>31.199999999999999</v>
      </c>
      <c r="I384" s="197"/>
      <c r="J384" s="14"/>
      <c r="K384" s="14"/>
      <c r="L384" s="193"/>
      <c r="M384" s="198"/>
      <c r="N384" s="199"/>
      <c r="O384" s="199"/>
      <c r="P384" s="199"/>
      <c r="Q384" s="199"/>
      <c r="R384" s="199"/>
      <c r="S384" s="199"/>
      <c r="T384" s="200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194" t="s">
        <v>162</v>
      </c>
      <c r="AU384" s="194" t="s">
        <v>172</v>
      </c>
      <c r="AV384" s="14" t="s">
        <v>156</v>
      </c>
      <c r="AW384" s="14" t="s">
        <v>37</v>
      </c>
      <c r="AX384" s="14" t="s">
        <v>76</v>
      </c>
      <c r="AY384" s="194" t="s">
        <v>148</v>
      </c>
    </row>
    <row r="385" s="13" customFormat="1">
      <c r="A385" s="13"/>
      <c r="B385" s="186"/>
      <c r="C385" s="13"/>
      <c r="D385" s="179" t="s">
        <v>162</v>
      </c>
      <c r="E385" s="187" t="s">
        <v>3</v>
      </c>
      <c r="F385" s="188" t="s">
        <v>1956</v>
      </c>
      <c r="G385" s="13"/>
      <c r="H385" s="187" t="s">
        <v>3</v>
      </c>
      <c r="I385" s="189"/>
      <c r="J385" s="13"/>
      <c r="K385" s="13"/>
      <c r="L385" s="186"/>
      <c r="M385" s="190"/>
      <c r="N385" s="191"/>
      <c r="O385" s="191"/>
      <c r="P385" s="191"/>
      <c r="Q385" s="191"/>
      <c r="R385" s="191"/>
      <c r="S385" s="191"/>
      <c r="T385" s="19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87" t="s">
        <v>162</v>
      </c>
      <c r="AU385" s="187" t="s">
        <v>172</v>
      </c>
      <c r="AV385" s="13" t="s">
        <v>84</v>
      </c>
      <c r="AW385" s="13" t="s">
        <v>37</v>
      </c>
      <c r="AX385" s="13" t="s">
        <v>76</v>
      </c>
      <c r="AY385" s="187" t="s">
        <v>148</v>
      </c>
    </row>
    <row r="386" s="14" customFormat="1">
      <c r="A386" s="14"/>
      <c r="B386" s="193"/>
      <c r="C386" s="14"/>
      <c r="D386" s="179" t="s">
        <v>162</v>
      </c>
      <c r="E386" s="194" t="s">
        <v>3</v>
      </c>
      <c r="F386" s="195" t="s">
        <v>1957</v>
      </c>
      <c r="G386" s="14"/>
      <c r="H386" s="196">
        <v>143</v>
      </c>
      <c r="I386" s="197"/>
      <c r="J386" s="14"/>
      <c r="K386" s="14"/>
      <c r="L386" s="193"/>
      <c r="M386" s="198"/>
      <c r="N386" s="199"/>
      <c r="O386" s="199"/>
      <c r="P386" s="199"/>
      <c r="Q386" s="199"/>
      <c r="R386" s="199"/>
      <c r="S386" s="199"/>
      <c r="T386" s="20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194" t="s">
        <v>162</v>
      </c>
      <c r="AU386" s="194" t="s">
        <v>172</v>
      </c>
      <c r="AV386" s="14" t="s">
        <v>156</v>
      </c>
      <c r="AW386" s="14" t="s">
        <v>37</v>
      </c>
      <c r="AX386" s="14" t="s">
        <v>76</v>
      </c>
      <c r="AY386" s="194" t="s">
        <v>148</v>
      </c>
    </row>
    <row r="387" s="15" customFormat="1">
      <c r="A387" s="15"/>
      <c r="B387" s="201"/>
      <c r="C387" s="15"/>
      <c r="D387" s="179" t="s">
        <v>162</v>
      </c>
      <c r="E387" s="202" t="s">
        <v>3</v>
      </c>
      <c r="F387" s="203" t="s">
        <v>182</v>
      </c>
      <c r="G387" s="15"/>
      <c r="H387" s="204">
        <v>205.80000000000001</v>
      </c>
      <c r="I387" s="205"/>
      <c r="J387" s="15"/>
      <c r="K387" s="15"/>
      <c r="L387" s="201"/>
      <c r="M387" s="206"/>
      <c r="N387" s="207"/>
      <c r="O387" s="207"/>
      <c r="P387" s="207"/>
      <c r="Q387" s="207"/>
      <c r="R387" s="207"/>
      <c r="S387" s="207"/>
      <c r="T387" s="208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02" t="s">
        <v>162</v>
      </c>
      <c r="AU387" s="202" t="s">
        <v>172</v>
      </c>
      <c r="AV387" s="15" t="s">
        <v>155</v>
      </c>
      <c r="AW387" s="15" t="s">
        <v>37</v>
      </c>
      <c r="AX387" s="15" t="s">
        <v>84</v>
      </c>
      <c r="AY387" s="202" t="s">
        <v>148</v>
      </c>
    </row>
    <row r="388" s="2" customFormat="1" ht="49.05" customHeight="1">
      <c r="A388" s="39"/>
      <c r="B388" s="165"/>
      <c r="C388" s="166" t="s">
        <v>452</v>
      </c>
      <c r="D388" s="166" t="s">
        <v>150</v>
      </c>
      <c r="E388" s="167" t="s">
        <v>1779</v>
      </c>
      <c r="F388" s="168" t="s">
        <v>1780</v>
      </c>
      <c r="G388" s="169" t="s">
        <v>153</v>
      </c>
      <c r="H388" s="170">
        <v>62.799999999999997</v>
      </c>
      <c r="I388" s="171"/>
      <c r="J388" s="172">
        <f>ROUND(I388*H388,2)</f>
        <v>0</v>
      </c>
      <c r="K388" s="168" t="s">
        <v>154</v>
      </c>
      <c r="L388" s="40"/>
      <c r="M388" s="173" t="s">
        <v>3</v>
      </c>
      <c r="N388" s="174" t="s">
        <v>48</v>
      </c>
      <c r="O388" s="73"/>
      <c r="P388" s="175">
        <f>O388*H388</f>
        <v>0</v>
      </c>
      <c r="Q388" s="175">
        <v>0.011390000000000001</v>
      </c>
      <c r="R388" s="175">
        <f>Q388*H388</f>
        <v>0.71529200000000004</v>
      </c>
      <c r="S388" s="175">
        <v>0</v>
      </c>
      <c r="T388" s="176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177" t="s">
        <v>155</v>
      </c>
      <c r="AT388" s="177" t="s">
        <v>150</v>
      </c>
      <c r="AU388" s="177" t="s">
        <v>172</v>
      </c>
      <c r="AY388" s="20" t="s">
        <v>148</v>
      </c>
      <c r="BE388" s="178">
        <f>IF(N388="základní",J388,0)</f>
        <v>0</v>
      </c>
      <c r="BF388" s="178">
        <f>IF(N388="snížená",J388,0)</f>
        <v>0</v>
      </c>
      <c r="BG388" s="178">
        <f>IF(N388="zákl. přenesená",J388,0)</f>
        <v>0</v>
      </c>
      <c r="BH388" s="178">
        <f>IF(N388="sníž. přenesená",J388,0)</f>
        <v>0</v>
      </c>
      <c r="BI388" s="178">
        <f>IF(N388="nulová",J388,0)</f>
        <v>0</v>
      </c>
      <c r="BJ388" s="20" t="s">
        <v>156</v>
      </c>
      <c r="BK388" s="178">
        <f>ROUND(I388*H388,2)</f>
        <v>0</v>
      </c>
      <c r="BL388" s="20" t="s">
        <v>155</v>
      </c>
      <c r="BM388" s="177" t="s">
        <v>1958</v>
      </c>
    </row>
    <row r="389" s="2" customFormat="1">
      <c r="A389" s="39"/>
      <c r="B389" s="40"/>
      <c r="C389" s="39"/>
      <c r="D389" s="179" t="s">
        <v>158</v>
      </c>
      <c r="E389" s="39"/>
      <c r="F389" s="180" t="s">
        <v>1782</v>
      </c>
      <c r="G389" s="39"/>
      <c r="H389" s="39"/>
      <c r="I389" s="181"/>
      <c r="J389" s="39"/>
      <c r="K389" s="39"/>
      <c r="L389" s="40"/>
      <c r="M389" s="182"/>
      <c r="N389" s="183"/>
      <c r="O389" s="73"/>
      <c r="P389" s="73"/>
      <c r="Q389" s="73"/>
      <c r="R389" s="73"/>
      <c r="S389" s="73"/>
      <c r="T389" s="74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20" t="s">
        <v>158</v>
      </c>
      <c r="AU389" s="20" t="s">
        <v>172</v>
      </c>
    </row>
    <row r="390" s="2" customFormat="1">
      <c r="A390" s="39"/>
      <c r="B390" s="40"/>
      <c r="C390" s="39"/>
      <c r="D390" s="184" t="s">
        <v>160</v>
      </c>
      <c r="E390" s="39"/>
      <c r="F390" s="185" t="s">
        <v>1783</v>
      </c>
      <c r="G390" s="39"/>
      <c r="H390" s="39"/>
      <c r="I390" s="181"/>
      <c r="J390" s="39"/>
      <c r="K390" s="39"/>
      <c r="L390" s="40"/>
      <c r="M390" s="182"/>
      <c r="N390" s="183"/>
      <c r="O390" s="73"/>
      <c r="P390" s="73"/>
      <c r="Q390" s="73"/>
      <c r="R390" s="73"/>
      <c r="S390" s="73"/>
      <c r="T390" s="74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20" t="s">
        <v>160</v>
      </c>
      <c r="AU390" s="20" t="s">
        <v>172</v>
      </c>
    </row>
    <row r="391" s="13" customFormat="1">
      <c r="A391" s="13"/>
      <c r="B391" s="186"/>
      <c r="C391" s="13"/>
      <c r="D391" s="179" t="s">
        <v>162</v>
      </c>
      <c r="E391" s="187" t="s">
        <v>3</v>
      </c>
      <c r="F391" s="188" t="s">
        <v>1953</v>
      </c>
      <c r="G391" s="13"/>
      <c r="H391" s="187" t="s">
        <v>3</v>
      </c>
      <c r="I391" s="189"/>
      <c r="J391" s="13"/>
      <c r="K391" s="13"/>
      <c r="L391" s="186"/>
      <c r="M391" s="190"/>
      <c r="N391" s="191"/>
      <c r="O391" s="191"/>
      <c r="P391" s="191"/>
      <c r="Q391" s="191"/>
      <c r="R391" s="191"/>
      <c r="S391" s="191"/>
      <c r="T391" s="19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87" t="s">
        <v>162</v>
      </c>
      <c r="AU391" s="187" t="s">
        <v>172</v>
      </c>
      <c r="AV391" s="13" t="s">
        <v>84</v>
      </c>
      <c r="AW391" s="13" t="s">
        <v>37</v>
      </c>
      <c r="AX391" s="13" t="s">
        <v>76</v>
      </c>
      <c r="AY391" s="187" t="s">
        <v>148</v>
      </c>
    </row>
    <row r="392" s="14" customFormat="1">
      <c r="A392" s="14"/>
      <c r="B392" s="193"/>
      <c r="C392" s="14"/>
      <c r="D392" s="179" t="s">
        <v>162</v>
      </c>
      <c r="E392" s="194" t="s">
        <v>3</v>
      </c>
      <c r="F392" s="195" t="s">
        <v>1954</v>
      </c>
      <c r="G392" s="14"/>
      <c r="H392" s="196">
        <v>31.600000000000001</v>
      </c>
      <c r="I392" s="197"/>
      <c r="J392" s="14"/>
      <c r="K392" s="14"/>
      <c r="L392" s="193"/>
      <c r="M392" s="198"/>
      <c r="N392" s="199"/>
      <c r="O392" s="199"/>
      <c r="P392" s="199"/>
      <c r="Q392" s="199"/>
      <c r="R392" s="199"/>
      <c r="S392" s="199"/>
      <c r="T392" s="200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194" t="s">
        <v>162</v>
      </c>
      <c r="AU392" s="194" t="s">
        <v>172</v>
      </c>
      <c r="AV392" s="14" t="s">
        <v>156</v>
      </c>
      <c r="AW392" s="14" t="s">
        <v>37</v>
      </c>
      <c r="AX392" s="14" t="s">
        <v>76</v>
      </c>
      <c r="AY392" s="194" t="s">
        <v>148</v>
      </c>
    </row>
    <row r="393" s="14" customFormat="1">
      <c r="A393" s="14"/>
      <c r="B393" s="193"/>
      <c r="C393" s="14"/>
      <c r="D393" s="179" t="s">
        <v>162</v>
      </c>
      <c r="E393" s="194" t="s">
        <v>3</v>
      </c>
      <c r="F393" s="195" t="s">
        <v>1955</v>
      </c>
      <c r="G393" s="14"/>
      <c r="H393" s="196">
        <v>31.199999999999999</v>
      </c>
      <c r="I393" s="197"/>
      <c r="J393" s="14"/>
      <c r="K393" s="14"/>
      <c r="L393" s="193"/>
      <c r="M393" s="198"/>
      <c r="N393" s="199"/>
      <c r="O393" s="199"/>
      <c r="P393" s="199"/>
      <c r="Q393" s="199"/>
      <c r="R393" s="199"/>
      <c r="S393" s="199"/>
      <c r="T393" s="20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194" t="s">
        <v>162</v>
      </c>
      <c r="AU393" s="194" t="s">
        <v>172</v>
      </c>
      <c r="AV393" s="14" t="s">
        <v>156</v>
      </c>
      <c r="AW393" s="14" t="s">
        <v>37</v>
      </c>
      <c r="AX393" s="14" t="s">
        <v>76</v>
      </c>
      <c r="AY393" s="194" t="s">
        <v>148</v>
      </c>
    </row>
    <row r="394" s="15" customFormat="1">
      <c r="A394" s="15"/>
      <c r="B394" s="201"/>
      <c r="C394" s="15"/>
      <c r="D394" s="179" t="s">
        <v>162</v>
      </c>
      <c r="E394" s="202" t="s">
        <v>3</v>
      </c>
      <c r="F394" s="203" t="s">
        <v>182</v>
      </c>
      <c r="G394" s="15"/>
      <c r="H394" s="204">
        <v>62.799999999999997</v>
      </c>
      <c r="I394" s="205"/>
      <c r="J394" s="15"/>
      <c r="K394" s="15"/>
      <c r="L394" s="201"/>
      <c r="M394" s="206"/>
      <c r="N394" s="207"/>
      <c r="O394" s="207"/>
      <c r="P394" s="207"/>
      <c r="Q394" s="207"/>
      <c r="R394" s="207"/>
      <c r="S394" s="207"/>
      <c r="T394" s="208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02" t="s">
        <v>162</v>
      </c>
      <c r="AU394" s="202" t="s">
        <v>172</v>
      </c>
      <c r="AV394" s="15" t="s">
        <v>155</v>
      </c>
      <c r="AW394" s="15" t="s">
        <v>37</v>
      </c>
      <c r="AX394" s="15" t="s">
        <v>84</v>
      </c>
      <c r="AY394" s="202" t="s">
        <v>148</v>
      </c>
    </row>
    <row r="395" s="2" customFormat="1" ht="24.15" customHeight="1">
      <c r="A395" s="39"/>
      <c r="B395" s="165"/>
      <c r="C395" s="212" t="s">
        <v>460</v>
      </c>
      <c r="D395" s="212" t="s">
        <v>658</v>
      </c>
      <c r="E395" s="213" t="s">
        <v>1959</v>
      </c>
      <c r="F395" s="214" t="s">
        <v>1785</v>
      </c>
      <c r="G395" s="215" t="s">
        <v>153</v>
      </c>
      <c r="H395" s="216">
        <v>69.079999999999998</v>
      </c>
      <c r="I395" s="217"/>
      <c r="J395" s="218">
        <f>ROUND(I395*H395,2)</f>
        <v>0</v>
      </c>
      <c r="K395" s="214" t="s">
        <v>154</v>
      </c>
      <c r="L395" s="219"/>
      <c r="M395" s="220" t="s">
        <v>3</v>
      </c>
      <c r="N395" s="221" t="s">
        <v>48</v>
      </c>
      <c r="O395" s="73"/>
      <c r="P395" s="175">
        <f>O395*H395</f>
        <v>0</v>
      </c>
      <c r="Q395" s="175">
        <v>0.0060000000000000001</v>
      </c>
      <c r="R395" s="175">
        <f>Q395*H395</f>
        <v>0.41448000000000002</v>
      </c>
      <c r="S395" s="175">
        <v>0</v>
      </c>
      <c r="T395" s="176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177" t="s">
        <v>214</v>
      </c>
      <c r="AT395" s="177" t="s">
        <v>658</v>
      </c>
      <c r="AU395" s="177" t="s">
        <v>172</v>
      </c>
      <c r="AY395" s="20" t="s">
        <v>148</v>
      </c>
      <c r="BE395" s="178">
        <f>IF(N395="základní",J395,0)</f>
        <v>0</v>
      </c>
      <c r="BF395" s="178">
        <f>IF(N395="snížená",J395,0)</f>
        <v>0</v>
      </c>
      <c r="BG395" s="178">
        <f>IF(N395="zákl. přenesená",J395,0)</f>
        <v>0</v>
      </c>
      <c r="BH395" s="178">
        <f>IF(N395="sníž. přenesená",J395,0)</f>
        <v>0</v>
      </c>
      <c r="BI395" s="178">
        <f>IF(N395="nulová",J395,0)</f>
        <v>0</v>
      </c>
      <c r="BJ395" s="20" t="s">
        <v>156</v>
      </c>
      <c r="BK395" s="178">
        <f>ROUND(I395*H395,2)</f>
        <v>0</v>
      </c>
      <c r="BL395" s="20" t="s">
        <v>155</v>
      </c>
      <c r="BM395" s="177" t="s">
        <v>1960</v>
      </c>
    </row>
    <row r="396" s="2" customFormat="1">
      <c r="A396" s="39"/>
      <c r="B396" s="40"/>
      <c r="C396" s="39"/>
      <c r="D396" s="179" t="s">
        <v>158</v>
      </c>
      <c r="E396" s="39"/>
      <c r="F396" s="180" t="s">
        <v>1785</v>
      </c>
      <c r="G396" s="39"/>
      <c r="H396" s="39"/>
      <c r="I396" s="181"/>
      <c r="J396" s="39"/>
      <c r="K396" s="39"/>
      <c r="L396" s="40"/>
      <c r="M396" s="182"/>
      <c r="N396" s="183"/>
      <c r="O396" s="73"/>
      <c r="P396" s="73"/>
      <c r="Q396" s="73"/>
      <c r="R396" s="73"/>
      <c r="S396" s="73"/>
      <c r="T396" s="74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20" t="s">
        <v>158</v>
      </c>
      <c r="AU396" s="20" t="s">
        <v>172</v>
      </c>
    </row>
    <row r="397" s="14" customFormat="1">
      <c r="A397" s="14"/>
      <c r="B397" s="193"/>
      <c r="C397" s="14"/>
      <c r="D397" s="179" t="s">
        <v>162</v>
      </c>
      <c r="E397" s="14"/>
      <c r="F397" s="195" t="s">
        <v>1961</v>
      </c>
      <c r="G397" s="14"/>
      <c r="H397" s="196">
        <v>69.079999999999998</v>
      </c>
      <c r="I397" s="197"/>
      <c r="J397" s="14"/>
      <c r="K397" s="14"/>
      <c r="L397" s="193"/>
      <c r="M397" s="198"/>
      <c r="N397" s="199"/>
      <c r="O397" s="199"/>
      <c r="P397" s="199"/>
      <c r="Q397" s="199"/>
      <c r="R397" s="199"/>
      <c r="S397" s="199"/>
      <c r="T397" s="20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194" t="s">
        <v>162</v>
      </c>
      <c r="AU397" s="194" t="s">
        <v>172</v>
      </c>
      <c r="AV397" s="14" t="s">
        <v>156</v>
      </c>
      <c r="AW397" s="14" t="s">
        <v>4</v>
      </c>
      <c r="AX397" s="14" t="s">
        <v>84</v>
      </c>
      <c r="AY397" s="194" t="s">
        <v>148</v>
      </c>
    </row>
    <row r="398" s="2" customFormat="1" ht="49.05" customHeight="1">
      <c r="A398" s="39"/>
      <c r="B398" s="165"/>
      <c r="C398" s="166" t="s">
        <v>466</v>
      </c>
      <c r="D398" s="166" t="s">
        <v>150</v>
      </c>
      <c r="E398" s="167" t="s">
        <v>1962</v>
      </c>
      <c r="F398" s="168" t="s">
        <v>1963</v>
      </c>
      <c r="G398" s="169" t="s">
        <v>153</v>
      </c>
      <c r="H398" s="170">
        <v>143</v>
      </c>
      <c r="I398" s="171"/>
      <c r="J398" s="172">
        <f>ROUND(I398*H398,2)</f>
        <v>0</v>
      </c>
      <c r="K398" s="168" t="s">
        <v>154</v>
      </c>
      <c r="L398" s="40"/>
      <c r="M398" s="173" t="s">
        <v>3</v>
      </c>
      <c r="N398" s="174" t="s">
        <v>48</v>
      </c>
      <c r="O398" s="73"/>
      <c r="P398" s="175">
        <f>O398*H398</f>
        <v>0</v>
      </c>
      <c r="Q398" s="175">
        <v>0.011599999999999999</v>
      </c>
      <c r="R398" s="175">
        <f>Q398*H398</f>
        <v>1.6587999999999998</v>
      </c>
      <c r="S398" s="175">
        <v>0</v>
      </c>
      <c r="T398" s="176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177" t="s">
        <v>155</v>
      </c>
      <c r="AT398" s="177" t="s">
        <v>150</v>
      </c>
      <c r="AU398" s="177" t="s">
        <v>172</v>
      </c>
      <c r="AY398" s="20" t="s">
        <v>148</v>
      </c>
      <c r="BE398" s="178">
        <f>IF(N398="základní",J398,0)</f>
        <v>0</v>
      </c>
      <c r="BF398" s="178">
        <f>IF(N398="snížená",J398,0)</f>
        <v>0</v>
      </c>
      <c r="BG398" s="178">
        <f>IF(N398="zákl. přenesená",J398,0)</f>
        <v>0</v>
      </c>
      <c r="BH398" s="178">
        <f>IF(N398="sníž. přenesená",J398,0)</f>
        <v>0</v>
      </c>
      <c r="BI398" s="178">
        <f>IF(N398="nulová",J398,0)</f>
        <v>0</v>
      </c>
      <c r="BJ398" s="20" t="s">
        <v>156</v>
      </c>
      <c r="BK398" s="178">
        <f>ROUND(I398*H398,2)</f>
        <v>0</v>
      </c>
      <c r="BL398" s="20" t="s">
        <v>155</v>
      </c>
      <c r="BM398" s="177" t="s">
        <v>1964</v>
      </c>
    </row>
    <row r="399" s="2" customFormat="1">
      <c r="A399" s="39"/>
      <c r="B399" s="40"/>
      <c r="C399" s="39"/>
      <c r="D399" s="179" t="s">
        <v>158</v>
      </c>
      <c r="E399" s="39"/>
      <c r="F399" s="180" t="s">
        <v>1965</v>
      </c>
      <c r="G399" s="39"/>
      <c r="H399" s="39"/>
      <c r="I399" s="181"/>
      <c r="J399" s="39"/>
      <c r="K399" s="39"/>
      <c r="L399" s="40"/>
      <c r="M399" s="182"/>
      <c r="N399" s="183"/>
      <c r="O399" s="73"/>
      <c r="P399" s="73"/>
      <c r="Q399" s="73"/>
      <c r="R399" s="73"/>
      <c r="S399" s="73"/>
      <c r="T399" s="74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20" t="s">
        <v>158</v>
      </c>
      <c r="AU399" s="20" t="s">
        <v>172</v>
      </c>
    </row>
    <row r="400" s="2" customFormat="1">
      <c r="A400" s="39"/>
      <c r="B400" s="40"/>
      <c r="C400" s="39"/>
      <c r="D400" s="184" t="s">
        <v>160</v>
      </c>
      <c r="E400" s="39"/>
      <c r="F400" s="185" t="s">
        <v>1966</v>
      </c>
      <c r="G400" s="39"/>
      <c r="H400" s="39"/>
      <c r="I400" s="181"/>
      <c r="J400" s="39"/>
      <c r="K400" s="39"/>
      <c r="L400" s="40"/>
      <c r="M400" s="182"/>
      <c r="N400" s="183"/>
      <c r="O400" s="73"/>
      <c r="P400" s="73"/>
      <c r="Q400" s="73"/>
      <c r="R400" s="73"/>
      <c r="S400" s="73"/>
      <c r="T400" s="74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20" t="s">
        <v>160</v>
      </c>
      <c r="AU400" s="20" t="s">
        <v>172</v>
      </c>
    </row>
    <row r="401" s="13" customFormat="1">
      <c r="A401" s="13"/>
      <c r="B401" s="186"/>
      <c r="C401" s="13"/>
      <c r="D401" s="179" t="s">
        <v>162</v>
      </c>
      <c r="E401" s="187" t="s">
        <v>3</v>
      </c>
      <c r="F401" s="188" t="s">
        <v>1956</v>
      </c>
      <c r="G401" s="13"/>
      <c r="H401" s="187" t="s">
        <v>3</v>
      </c>
      <c r="I401" s="189"/>
      <c r="J401" s="13"/>
      <c r="K401" s="13"/>
      <c r="L401" s="186"/>
      <c r="M401" s="190"/>
      <c r="N401" s="191"/>
      <c r="O401" s="191"/>
      <c r="P401" s="191"/>
      <c r="Q401" s="191"/>
      <c r="R401" s="191"/>
      <c r="S401" s="191"/>
      <c r="T401" s="19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87" t="s">
        <v>162</v>
      </c>
      <c r="AU401" s="187" t="s">
        <v>172</v>
      </c>
      <c r="AV401" s="13" t="s">
        <v>84</v>
      </c>
      <c r="AW401" s="13" t="s">
        <v>37</v>
      </c>
      <c r="AX401" s="13" t="s">
        <v>76</v>
      </c>
      <c r="AY401" s="187" t="s">
        <v>148</v>
      </c>
    </row>
    <row r="402" s="14" customFormat="1">
      <c r="A402" s="14"/>
      <c r="B402" s="193"/>
      <c r="C402" s="14"/>
      <c r="D402" s="179" t="s">
        <v>162</v>
      </c>
      <c r="E402" s="194" t="s">
        <v>3</v>
      </c>
      <c r="F402" s="195" t="s">
        <v>1957</v>
      </c>
      <c r="G402" s="14"/>
      <c r="H402" s="196">
        <v>143</v>
      </c>
      <c r="I402" s="197"/>
      <c r="J402" s="14"/>
      <c r="K402" s="14"/>
      <c r="L402" s="193"/>
      <c r="M402" s="198"/>
      <c r="N402" s="199"/>
      <c r="O402" s="199"/>
      <c r="P402" s="199"/>
      <c r="Q402" s="199"/>
      <c r="R402" s="199"/>
      <c r="S402" s="199"/>
      <c r="T402" s="200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194" t="s">
        <v>162</v>
      </c>
      <c r="AU402" s="194" t="s">
        <v>172</v>
      </c>
      <c r="AV402" s="14" t="s">
        <v>156</v>
      </c>
      <c r="AW402" s="14" t="s">
        <v>37</v>
      </c>
      <c r="AX402" s="14" t="s">
        <v>84</v>
      </c>
      <c r="AY402" s="194" t="s">
        <v>148</v>
      </c>
    </row>
    <row r="403" s="2" customFormat="1" ht="33" customHeight="1">
      <c r="A403" s="39"/>
      <c r="B403" s="165"/>
      <c r="C403" s="212" t="s">
        <v>472</v>
      </c>
      <c r="D403" s="212" t="s">
        <v>658</v>
      </c>
      <c r="E403" s="213" t="s">
        <v>1967</v>
      </c>
      <c r="F403" s="214" t="s">
        <v>1968</v>
      </c>
      <c r="G403" s="215" t="s">
        <v>153</v>
      </c>
      <c r="H403" s="216">
        <v>150.15000000000001</v>
      </c>
      <c r="I403" s="217"/>
      <c r="J403" s="218">
        <f>ROUND(I403*H403,2)</f>
        <v>0</v>
      </c>
      <c r="K403" s="214" t="s">
        <v>154</v>
      </c>
      <c r="L403" s="219"/>
      <c r="M403" s="220" t="s">
        <v>3</v>
      </c>
      <c r="N403" s="221" t="s">
        <v>48</v>
      </c>
      <c r="O403" s="73"/>
      <c r="P403" s="175">
        <f>O403*H403</f>
        <v>0</v>
      </c>
      <c r="Q403" s="175">
        <v>0.012</v>
      </c>
      <c r="R403" s="175">
        <f>Q403*H403</f>
        <v>1.8018000000000001</v>
      </c>
      <c r="S403" s="175">
        <v>0</v>
      </c>
      <c r="T403" s="176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177" t="s">
        <v>214</v>
      </c>
      <c r="AT403" s="177" t="s">
        <v>658</v>
      </c>
      <c r="AU403" s="177" t="s">
        <v>172</v>
      </c>
      <c r="AY403" s="20" t="s">
        <v>148</v>
      </c>
      <c r="BE403" s="178">
        <f>IF(N403="základní",J403,0)</f>
        <v>0</v>
      </c>
      <c r="BF403" s="178">
        <f>IF(N403="snížená",J403,0)</f>
        <v>0</v>
      </c>
      <c r="BG403" s="178">
        <f>IF(N403="zákl. přenesená",J403,0)</f>
        <v>0</v>
      </c>
      <c r="BH403" s="178">
        <f>IF(N403="sníž. přenesená",J403,0)</f>
        <v>0</v>
      </c>
      <c r="BI403" s="178">
        <f>IF(N403="nulová",J403,0)</f>
        <v>0</v>
      </c>
      <c r="BJ403" s="20" t="s">
        <v>156</v>
      </c>
      <c r="BK403" s="178">
        <f>ROUND(I403*H403,2)</f>
        <v>0</v>
      </c>
      <c r="BL403" s="20" t="s">
        <v>155</v>
      </c>
      <c r="BM403" s="177" t="s">
        <v>1969</v>
      </c>
    </row>
    <row r="404" s="2" customFormat="1">
      <c r="A404" s="39"/>
      <c r="B404" s="40"/>
      <c r="C404" s="39"/>
      <c r="D404" s="179" t="s">
        <v>158</v>
      </c>
      <c r="E404" s="39"/>
      <c r="F404" s="180" t="s">
        <v>1968</v>
      </c>
      <c r="G404" s="39"/>
      <c r="H404" s="39"/>
      <c r="I404" s="181"/>
      <c r="J404" s="39"/>
      <c r="K404" s="39"/>
      <c r="L404" s="40"/>
      <c r="M404" s="182"/>
      <c r="N404" s="183"/>
      <c r="O404" s="73"/>
      <c r="P404" s="73"/>
      <c r="Q404" s="73"/>
      <c r="R404" s="73"/>
      <c r="S404" s="73"/>
      <c r="T404" s="74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20" t="s">
        <v>158</v>
      </c>
      <c r="AU404" s="20" t="s">
        <v>172</v>
      </c>
    </row>
    <row r="405" s="14" customFormat="1">
      <c r="A405" s="14"/>
      <c r="B405" s="193"/>
      <c r="C405" s="14"/>
      <c r="D405" s="179" t="s">
        <v>162</v>
      </c>
      <c r="E405" s="14"/>
      <c r="F405" s="195" t="s">
        <v>1970</v>
      </c>
      <c r="G405" s="14"/>
      <c r="H405" s="196">
        <v>150.15000000000001</v>
      </c>
      <c r="I405" s="197"/>
      <c r="J405" s="14"/>
      <c r="K405" s="14"/>
      <c r="L405" s="193"/>
      <c r="M405" s="198"/>
      <c r="N405" s="199"/>
      <c r="O405" s="199"/>
      <c r="P405" s="199"/>
      <c r="Q405" s="199"/>
      <c r="R405" s="199"/>
      <c r="S405" s="199"/>
      <c r="T405" s="20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194" t="s">
        <v>162</v>
      </c>
      <c r="AU405" s="194" t="s">
        <v>172</v>
      </c>
      <c r="AV405" s="14" t="s">
        <v>156</v>
      </c>
      <c r="AW405" s="14" t="s">
        <v>4</v>
      </c>
      <c r="AX405" s="14" t="s">
        <v>84</v>
      </c>
      <c r="AY405" s="194" t="s">
        <v>148</v>
      </c>
    </row>
    <row r="406" s="12" customFormat="1" ht="20.88" customHeight="1">
      <c r="A406" s="12"/>
      <c r="B406" s="152"/>
      <c r="C406" s="12"/>
      <c r="D406" s="153" t="s">
        <v>75</v>
      </c>
      <c r="E406" s="163" t="s">
        <v>1971</v>
      </c>
      <c r="F406" s="163" t="s">
        <v>1972</v>
      </c>
      <c r="G406" s="12"/>
      <c r="H406" s="12"/>
      <c r="I406" s="155"/>
      <c r="J406" s="164">
        <f>BK406</f>
        <v>0</v>
      </c>
      <c r="K406" s="12"/>
      <c r="L406" s="152"/>
      <c r="M406" s="157"/>
      <c r="N406" s="158"/>
      <c r="O406" s="158"/>
      <c r="P406" s="159">
        <f>SUM(P407:P437)</f>
        <v>0</v>
      </c>
      <c r="Q406" s="158"/>
      <c r="R406" s="159">
        <f>SUM(R407:R437)</f>
        <v>0</v>
      </c>
      <c r="S406" s="158"/>
      <c r="T406" s="160">
        <f>SUM(T407:T437)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153" t="s">
        <v>84</v>
      </c>
      <c r="AT406" s="161" t="s">
        <v>75</v>
      </c>
      <c r="AU406" s="161" t="s">
        <v>156</v>
      </c>
      <c r="AY406" s="153" t="s">
        <v>148</v>
      </c>
      <c r="BK406" s="162">
        <f>SUM(BK407:BK437)</f>
        <v>0</v>
      </c>
    </row>
    <row r="407" s="2" customFormat="1" ht="37.8" customHeight="1">
      <c r="A407" s="39"/>
      <c r="B407" s="165"/>
      <c r="C407" s="166" t="s">
        <v>478</v>
      </c>
      <c r="D407" s="166" t="s">
        <v>150</v>
      </c>
      <c r="E407" s="167" t="s">
        <v>1973</v>
      </c>
      <c r="F407" s="168" t="s">
        <v>1974</v>
      </c>
      <c r="G407" s="169" t="s">
        <v>153</v>
      </c>
      <c r="H407" s="170">
        <v>774</v>
      </c>
      <c r="I407" s="171"/>
      <c r="J407" s="172">
        <f>ROUND(I407*H407,2)</f>
        <v>0</v>
      </c>
      <c r="K407" s="168" t="s">
        <v>154</v>
      </c>
      <c r="L407" s="40"/>
      <c r="M407" s="173" t="s">
        <v>3</v>
      </c>
      <c r="N407" s="174" t="s">
        <v>48</v>
      </c>
      <c r="O407" s="73"/>
      <c r="P407" s="175">
        <f>O407*H407</f>
        <v>0</v>
      </c>
      <c r="Q407" s="175">
        <v>0</v>
      </c>
      <c r="R407" s="175">
        <f>Q407*H407</f>
        <v>0</v>
      </c>
      <c r="S407" s="175">
        <v>0</v>
      </c>
      <c r="T407" s="176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177" t="s">
        <v>155</v>
      </c>
      <c r="AT407" s="177" t="s">
        <v>150</v>
      </c>
      <c r="AU407" s="177" t="s">
        <v>172</v>
      </c>
      <c r="AY407" s="20" t="s">
        <v>148</v>
      </c>
      <c r="BE407" s="178">
        <f>IF(N407="základní",J407,0)</f>
        <v>0</v>
      </c>
      <c r="BF407" s="178">
        <f>IF(N407="snížená",J407,0)</f>
        <v>0</v>
      </c>
      <c r="BG407" s="178">
        <f>IF(N407="zákl. přenesená",J407,0)</f>
        <v>0</v>
      </c>
      <c r="BH407" s="178">
        <f>IF(N407="sníž. přenesená",J407,0)</f>
        <v>0</v>
      </c>
      <c r="BI407" s="178">
        <f>IF(N407="nulová",J407,0)</f>
        <v>0</v>
      </c>
      <c r="BJ407" s="20" t="s">
        <v>156</v>
      </c>
      <c r="BK407" s="178">
        <f>ROUND(I407*H407,2)</f>
        <v>0</v>
      </c>
      <c r="BL407" s="20" t="s">
        <v>155</v>
      </c>
      <c r="BM407" s="177" t="s">
        <v>1975</v>
      </c>
    </row>
    <row r="408" s="2" customFormat="1">
      <c r="A408" s="39"/>
      <c r="B408" s="40"/>
      <c r="C408" s="39"/>
      <c r="D408" s="179" t="s">
        <v>158</v>
      </c>
      <c r="E408" s="39"/>
      <c r="F408" s="180" t="s">
        <v>1976</v>
      </c>
      <c r="G408" s="39"/>
      <c r="H408" s="39"/>
      <c r="I408" s="181"/>
      <c r="J408" s="39"/>
      <c r="K408" s="39"/>
      <c r="L408" s="40"/>
      <c r="M408" s="182"/>
      <c r="N408" s="183"/>
      <c r="O408" s="73"/>
      <c r="P408" s="73"/>
      <c r="Q408" s="73"/>
      <c r="R408" s="73"/>
      <c r="S408" s="73"/>
      <c r="T408" s="74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20" t="s">
        <v>158</v>
      </c>
      <c r="AU408" s="20" t="s">
        <v>172</v>
      </c>
    </row>
    <row r="409" s="2" customFormat="1">
      <c r="A409" s="39"/>
      <c r="B409" s="40"/>
      <c r="C409" s="39"/>
      <c r="D409" s="184" t="s">
        <v>160</v>
      </c>
      <c r="E409" s="39"/>
      <c r="F409" s="185" t="s">
        <v>1977</v>
      </c>
      <c r="G409" s="39"/>
      <c r="H409" s="39"/>
      <c r="I409" s="181"/>
      <c r="J409" s="39"/>
      <c r="K409" s="39"/>
      <c r="L409" s="40"/>
      <c r="M409" s="182"/>
      <c r="N409" s="183"/>
      <c r="O409" s="73"/>
      <c r="P409" s="73"/>
      <c r="Q409" s="73"/>
      <c r="R409" s="73"/>
      <c r="S409" s="73"/>
      <c r="T409" s="74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20" t="s">
        <v>160</v>
      </c>
      <c r="AU409" s="20" t="s">
        <v>172</v>
      </c>
    </row>
    <row r="410" s="14" customFormat="1">
      <c r="A410" s="14"/>
      <c r="B410" s="193"/>
      <c r="C410" s="14"/>
      <c r="D410" s="179" t="s">
        <v>162</v>
      </c>
      <c r="E410" s="194" t="s">
        <v>3</v>
      </c>
      <c r="F410" s="195" t="s">
        <v>1978</v>
      </c>
      <c r="G410" s="14"/>
      <c r="H410" s="196">
        <v>774</v>
      </c>
      <c r="I410" s="197"/>
      <c r="J410" s="14"/>
      <c r="K410" s="14"/>
      <c r="L410" s="193"/>
      <c r="M410" s="198"/>
      <c r="N410" s="199"/>
      <c r="O410" s="199"/>
      <c r="P410" s="199"/>
      <c r="Q410" s="199"/>
      <c r="R410" s="199"/>
      <c r="S410" s="199"/>
      <c r="T410" s="20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194" t="s">
        <v>162</v>
      </c>
      <c r="AU410" s="194" t="s">
        <v>172</v>
      </c>
      <c r="AV410" s="14" t="s">
        <v>156</v>
      </c>
      <c r="AW410" s="14" t="s">
        <v>37</v>
      </c>
      <c r="AX410" s="14" t="s">
        <v>84</v>
      </c>
      <c r="AY410" s="194" t="s">
        <v>148</v>
      </c>
    </row>
    <row r="411" s="2" customFormat="1" ht="37.8" customHeight="1">
      <c r="A411" s="39"/>
      <c r="B411" s="165"/>
      <c r="C411" s="166" t="s">
        <v>486</v>
      </c>
      <c r="D411" s="166" t="s">
        <v>150</v>
      </c>
      <c r="E411" s="167" t="s">
        <v>1979</v>
      </c>
      <c r="F411" s="168" t="s">
        <v>1980</v>
      </c>
      <c r="G411" s="169" t="s">
        <v>153</v>
      </c>
      <c r="H411" s="170">
        <v>69660</v>
      </c>
      <c r="I411" s="171"/>
      <c r="J411" s="172">
        <f>ROUND(I411*H411,2)</f>
        <v>0</v>
      </c>
      <c r="K411" s="168" t="s">
        <v>154</v>
      </c>
      <c r="L411" s="40"/>
      <c r="M411" s="173" t="s">
        <v>3</v>
      </c>
      <c r="N411" s="174" t="s">
        <v>48</v>
      </c>
      <c r="O411" s="73"/>
      <c r="P411" s="175">
        <f>O411*H411</f>
        <v>0</v>
      </c>
      <c r="Q411" s="175">
        <v>0</v>
      </c>
      <c r="R411" s="175">
        <f>Q411*H411</f>
        <v>0</v>
      </c>
      <c r="S411" s="175">
        <v>0</v>
      </c>
      <c r="T411" s="176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177" t="s">
        <v>155</v>
      </c>
      <c r="AT411" s="177" t="s">
        <v>150</v>
      </c>
      <c r="AU411" s="177" t="s">
        <v>172</v>
      </c>
      <c r="AY411" s="20" t="s">
        <v>148</v>
      </c>
      <c r="BE411" s="178">
        <f>IF(N411="základní",J411,0)</f>
        <v>0</v>
      </c>
      <c r="BF411" s="178">
        <f>IF(N411="snížená",J411,0)</f>
        <v>0</v>
      </c>
      <c r="BG411" s="178">
        <f>IF(N411="zákl. přenesená",J411,0)</f>
        <v>0</v>
      </c>
      <c r="BH411" s="178">
        <f>IF(N411="sníž. přenesená",J411,0)</f>
        <v>0</v>
      </c>
      <c r="BI411" s="178">
        <f>IF(N411="nulová",J411,0)</f>
        <v>0</v>
      </c>
      <c r="BJ411" s="20" t="s">
        <v>156</v>
      </c>
      <c r="BK411" s="178">
        <f>ROUND(I411*H411,2)</f>
        <v>0</v>
      </c>
      <c r="BL411" s="20" t="s">
        <v>155</v>
      </c>
      <c r="BM411" s="177" t="s">
        <v>1981</v>
      </c>
    </row>
    <row r="412" s="2" customFormat="1">
      <c r="A412" s="39"/>
      <c r="B412" s="40"/>
      <c r="C412" s="39"/>
      <c r="D412" s="179" t="s">
        <v>158</v>
      </c>
      <c r="E412" s="39"/>
      <c r="F412" s="180" t="s">
        <v>1982</v>
      </c>
      <c r="G412" s="39"/>
      <c r="H412" s="39"/>
      <c r="I412" s="181"/>
      <c r="J412" s="39"/>
      <c r="K412" s="39"/>
      <c r="L412" s="40"/>
      <c r="M412" s="182"/>
      <c r="N412" s="183"/>
      <c r="O412" s="73"/>
      <c r="P412" s="73"/>
      <c r="Q412" s="73"/>
      <c r="R412" s="73"/>
      <c r="S412" s="73"/>
      <c r="T412" s="74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20" t="s">
        <v>158</v>
      </c>
      <c r="AU412" s="20" t="s">
        <v>172</v>
      </c>
    </row>
    <row r="413" s="2" customFormat="1">
      <c r="A413" s="39"/>
      <c r="B413" s="40"/>
      <c r="C413" s="39"/>
      <c r="D413" s="184" t="s">
        <v>160</v>
      </c>
      <c r="E413" s="39"/>
      <c r="F413" s="185" t="s">
        <v>1983</v>
      </c>
      <c r="G413" s="39"/>
      <c r="H413" s="39"/>
      <c r="I413" s="181"/>
      <c r="J413" s="39"/>
      <c r="K413" s="39"/>
      <c r="L413" s="40"/>
      <c r="M413" s="182"/>
      <c r="N413" s="183"/>
      <c r="O413" s="73"/>
      <c r="P413" s="73"/>
      <c r="Q413" s="73"/>
      <c r="R413" s="73"/>
      <c r="S413" s="73"/>
      <c r="T413" s="74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20" t="s">
        <v>160</v>
      </c>
      <c r="AU413" s="20" t="s">
        <v>172</v>
      </c>
    </row>
    <row r="414" s="14" customFormat="1">
      <c r="A414" s="14"/>
      <c r="B414" s="193"/>
      <c r="C414" s="14"/>
      <c r="D414" s="179" t="s">
        <v>162</v>
      </c>
      <c r="E414" s="194" t="s">
        <v>3</v>
      </c>
      <c r="F414" s="195" t="s">
        <v>1984</v>
      </c>
      <c r="G414" s="14"/>
      <c r="H414" s="196">
        <v>69660</v>
      </c>
      <c r="I414" s="197"/>
      <c r="J414" s="14"/>
      <c r="K414" s="14"/>
      <c r="L414" s="193"/>
      <c r="M414" s="198"/>
      <c r="N414" s="199"/>
      <c r="O414" s="199"/>
      <c r="P414" s="199"/>
      <c r="Q414" s="199"/>
      <c r="R414" s="199"/>
      <c r="S414" s="199"/>
      <c r="T414" s="200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194" t="s">
        <v>162</v>
      </c>
      <c r="AU414" s="194" t="s">
        <v>172</v>
      </c>
      <c r="AV414" s="14" t="s">
        <v>156</v>
      </c>
      <c r="AW414" s="14" t="s">
        <v>37</v>
      </c>
      <c r="AX414" s="14" t="s">
        <v>84</v>
      </c>
      <c r="AY414" s="194" t="s">
        <v>148</v>
      </c>
    </row>
    <row r="415" s="2" customFormat="1" ht="37.8" customHeight="1">
      <c r="A415" s="39"/>
      <c r="B415" s="165"/>
      <c r="C415" s="166" t="s">
        <v>492</v>
      </c>
      <c r="D415" s="166" t="s">
        <v>150</v>
      </c>
      <c r="E415" s="167" t="s">
        <v>1985</v>
      </c>
      <c r="F415" s="168" t="s">
        <v>1986</v>
      </c>
      <c r="G415" s="169" t="s">
        <v>153</v>
      </c>
      <c r="H415" s="170">
        <v>774</v>
      </c>
      <c r="I415" s="171"/>
      <c r="J415" s="172">
        <f>ROUND(I415*H415,2)</f>
        <v>0</v>
      </c>
      <c r="K415" s="168" t="s">
        <v>154</v>
      </c>
      <c r="L415" s="40"/>
      <c r="M415" s="173" t="s">
        <v>3</v>
      </c>
      <c r="N415" s="174" t="s">
        <v>48</v>
      </c>
      <c r="O415" s="73"/>
      <c r="P415" s="175">
        <f>O415*H415</f>
        <v>0</v>
      </c>
      <c r="Q415" s="175">
        <v>0</v>
      </c>
      <c r="R415" s="175">
        <f>Q415*H415</f>
        <v>0</v>
      </c>
      <c r="S415" s="175">
        <v>0</v>
      </c>
      <c r="T415" s="176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177" t="s">
        <v>155</v>
      </c>
      <c r="AT415" s="177" t="s">
        <v>150</v>
      </c>
      <c r="AU415" s="177" t="s">
        <v>172</v>
      </c>
      <c r="AY415" s="20" t="s">
        <v>148</v>
      </c>
      <c r="BE415" s="178">
        <f>IF(N415="základní",J415,0)</f>
        <v>0</v>
      </c>
      <c r="BF415" s="178">
        <f>IF(N415="snížená",J415,0)</f>
        <v>0</v>
      </c>
      <c r="BG415" s="178">
        <f>IF(N415="zákl. přenesená",J415,0)</f>
        <v>0</v>
      </c>
      <c r="BH415" s="178">
        <f>IF(N415="sníž. přenesená",J415,0)</f>
        <v>0</v>
      </c>
      <c r="BI415" s="178">
        <f>IF(N415="nulová",J415,0)</f>
        <v>0</v>
      </c>
      <c r="BJ415" s="20" t="s">
        <v>156</v>
      </c>
      <c r="BK415" s="178">
        <f>ROUND(I415*H415,2)</f>
        <v>0</v>
      </c>
      <c r="BL415" s="20" t="s">
        <v>155</v>
      </c>
      <c r="BM415" s="177" t="s">
        <v>1987</v>
      </c>
    </row>
    <row r="416" s="2" customFormat="1">
      <c r="A416" s="39"/>
      <c r="B416" s="40"/>
      <c r="C416" s="39"/>
      <c r="D416" s="179" t="s">
        <v>158</v>
      </c>
      <c r="E416" s="39"/>
      <c r="F416" s="180" t="s">
        <v>1988</v>
      </c>
      <c r="G416" s="39"/>
      <c r="H416" s="39"/>
      <c r="I416" s="181"/>
      <c r="J416" s="39"/>
      <c r="K416" s="39"/>
      <c r="L416" s="40"/>
      <c r="M416" s="182"/>
      <c r="N416" s="183"/>
      <c r="O416" s="73"/>
      <c r="P416" s="73"/>
      <c r="Q416" s="73"/>
      <c r="R416" s="73"/>
      <c r="S416" s="73"/>
      <c r="T416" s="74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20" t="s">
        <v>158</v>
      </c>
      <c r="AU416" s="20" t="s">
        <v>172</v>
      </c>
    </row>
    <row r="417" s="2" customFormat="1">
      <c r="A417" s="39"/>
      <c r="B417" s="40"/>
      <c r="C417" s="39"/>
      <c r="D417" s="184" t="s">
        <v>160</v>
      </c>
      <c r="E417" s="39"/>
      <c r="F417" s="185" t="s">
        <v>1989</v>
      </c>
      <c r="G417" s="39"/>
      <c r="H417" s="39"/>
      <c r="I417" s="181"/>
      <c r="J417" s="39"/>
      <c r="K417" s="39"/>
      <c r="L417" s="40"/>
      <c r="M417" s="182"/>
      <c r="N417" s="183"/>
      <c r="O417" s="73"/>
      <c r="P417" s="73"/>
      <c r="Q417" s="73"/>
      <c r="R417" s="73"/>
      <c r="S417" s="73"/>
      <c r="T417" s="74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20" t="s">
        <v>160</v>
      </c>
      <c r="AU417" s="20" t="s">
        <v>172</v>
      </c>
    </row>
    <row r="418" s="2" customFormat="1" ht="16.5" customHeight="1">
      <c r="A418" s="39"/>
      <c r="B418" s="165"/>
      <c r="C418" s="166" t="s">
        <v>499</v>
      </c>
      <c r="D418" s="166" t="s">
        <v>150</v>
      </c>
      <c r="E418" s="167" t="s">
        <v>1990</v>
      </c>
      <c r="F418" s="168" t="s">
        <v>1991</v>
      </c>
      <c r="G418" s="169" t="s">
        <v>153</v>
      </c>
      <c r="H418" s="170">
        <v>774</v>
      </c>
      <c r="I418" s="171"/>
      <c r="J418" s="172">
        <f>ROUND(I418*H418,2)</f>
        <v>0</v>
      </c>
      <c r="K418" s="168" t="s">
        <v>154</v>
      </c>
      <c r="L418" s="40"/>
      <c r="M418" s="173" t="s">
        <v>3</v>
      </c>
      <c r="N418" s="174" t="s">
        <v>48</v>
      </c>
      <c r="O418" s="73"/>
      <c r="P418" s="175">
        <f>O418*H418</f>
        <v>0</v>
      </c>
      <c r="Q418" s="175">
        <v>0</v>
      </c>
      <c r="R418" s="175">
        <f>Q418*H418</f>
        <v>0</v>
      </c>
      <c r="S418" s="175">
        <v>0</v>
      </c>
      <c r="T418" s="176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177" t="s">
        <v>155</v>
      </c>
      <c r="AT418" s="177" t="s">
        <v>150</v>
      </c>
      <c r="AU418" s="177" t="s">
        <v>172</v>
      </c>
      <c r="AY418" s="20" t="s">
        <v>148</v>
      </c>
      <c r="BE418" s="178">
        <f>IF(N418="základní",J418,0)</f>
        <v>0</v>
      </c>
      <c r="BF418" s="178">
        <f>IF(N418="snížená",J418,0)</f>
        <v>0</v>
      </c>
      <c r="BG418" s="178">
        <f>IF(N418="zákl. přenesená",J418,0)</f>
        <v>0</v>
      </c>
      <c r="BH418" s="178">
        <f>IF(N418="sníž. přenesená",J418,0)</f>
        <v>0</v>
      </c>
      <c r="BI418" s="178">
        <f>IF(N418="nulová",J418,0)</f>
        <v>0</v>
      </c>
      <c r="BJ418" s="20" t="s">
        <v>156</v>
      </c>
      <c r="BK418" s="178">
        <f>ROUND(I418*H418,2)</f>
        <v>0</v>
      </c>
      <c r="BL418" s="20" t="s">
        <v>155</v>
      </c>
      <c r="BM418" s="177" t="s">
        <v>1992</v>
      </c>
    </row>
    <row r="419" s="2" customFormat="1">
      <c r="A419" s="39"/>
      <c r="B419" s="40"/>
      <c r="C419" s="39"/>
      <c r="D419" s="179" t="s">
        <v>158</v>
      </c>
      <c r="E419" s="39"/>
      <c r="F419" s="180" t="s">
        <v>1993</v>
      </c>
      <c r="G419" s="39"/>
      <c r="H419" s="39"/>
      <c r="I419" s="181"/>
      <c r="J419" s="39"/>
      <c r="K419" s="39"/>
      <c r="L419" s="40"/>
      <c r="M419" s="182"/>
      <c r="N419" s="183"/>
      <c r="O419" s="73"/>
      <c r="P419" s="73"/>
      <c r="Q419" s="73"/>
      <c r="R419" s="73"/>
      <c r="S419" s="73"/>
      <c r="T419" s="74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20" t="s">
        <v>158</v>
      </c>
      <c r="AU419" s="20" t="s">
        <v>172</v>
      </c>
    </row>
    <row r="420" s="2" customFormat="1">
      <c r="A420" s="39"/>
      <c r="B420" s="40"/>
      <c r="C420" s="39"/>
      <c r="D420" s="184" t="s">
        <v>160</v>
      </c>
      <c r="E420" s="39"/>
      <c r="F420" s="185" t="s">
        <v>1994</v>
      </c>
      <c r="G420" s="39"/>
      <c r="H420" s="39"/>
      <c r="I420" s="181"/>
      <c r="J420" s="39"/>
      <c r="K420" s="39"/>
      <c r="L420" s="40"/>
      <c r="M420" s="182"/>
      <c r="N420" s="183"/>
      <c r="O420" s="73"/>
      <c r="P420" s="73"/>
      <c r="Q420" s="73"/>
      <c r="R420" s="73"/>
      <c r="S420" s="73"/>
      <c r="T420" s="74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20" t="s">
        <v>160</v>
      </c>
      <c r="AU420" s="20" t="s">
        <v>172</v>
      </c>
    </row>
    <row r="421" s="2" customFormat="1" ht="16.5" customHeight="1">
      <c r="A421" s="39"/>
      <c r="B421" s="165"/>
      <c r="C421" s="166" t="s">
        <v>508</v>
      </c>
      <c r="D421" s="166" t="s">
        <v>150</v>
      </c>
      <c r="E421" s="167" t="s">
        <v>1995</v>
      </c>
      <c r="F421" s="168" t="s">
        <v>1996</v>
      </c>
      <c r="G421" s="169" t="s">
        <v>153</v>
      </c>
      <c r="H421" s="170">
        <v>69660</v>
      </c>
      <c r="I421" s="171"/>
      <c r="J421" s="172">
        <f>ROUND(I421*H421,2)</f>
        <v>0</v>
      </c>
      <c r="K421" s="168" t="s">
        <v>154</v>
      </c>
      <c r="L421" s="40"/>
      <c r="M421" s="173" t="s">
        <v>3</v>
      </c>
      <c r="N421" s="174" t="s">
        <v>48</v>
      </c>
      <c r="O421" s="73"/>
      <c r="P421" s="175">
        <f>O421*H421</f>
        <v>0</v>
      </c>
      <c r="Q421" s="175">
        <v>0</v>
      </c>
      <c r="R421" s="175">
        <f>Q421*H421</f>
        <v>0</v>
      </c>
      <c r="S421" s="175">
        <v>0</v>
      </c>
      <c r="T421" s="176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177" t="s">
        <v>155</v>
      </c>
      <c r="AT421" s="177" t="s">
        <v>150</v>
      </c>
      <c r="AU421" s="177" t="s">
        <v>172</v>
      </c>
      <c r="AY421" s="20" t="s">
        <v>148</v>
      </c>
      <c r="BE421" s="178">
        <f>IF(N421="základní",J421,0)</f>
        <v>0</v>
      </c>
      <c r="BF421" s="178">
        <f>IF(N421="snížená",J421,0)</f>
        <v>0</v>
      </c>
      <c r="BG421" s="178">
        <f>IF(N421="zákl. přenesená",J421,0)</f>
        <v>0</v>
      </c>
      <c r="BH421" s="178">
        <f>IF(N421="sníž. přenesená",J421,0)</f>
        <v>0</v>
      </c>
      <c r="BI421" s="178">
        <f>IF(N421="nulová",J421,0)</f>
        <v>0</v>
      </c>
      <c r="BJ421" s="20" t="s">
        <v>156</v>
      </c>
      <c r="BK421" s="178">
        <f>ROUND(I421*H421,2)</f>
        <v>0</v>
      </c>
      <c r="BL421" s="20" t="s">
        <v>155</v>
      </c>
      <c r="BM421" s="177" t="s">
        <v>1997</v>
      </c>
    </row>
    <row r="422" s="2" customFormat="1">
      <c r="A422" s="39"/>
      <c r="B422" s="40"/>
      <c r="C422" s="39"/>
      <c r="D422" s="179" t="s">
        <v>158</v>
      </c>
      <c r="E422" s="39"/>
      <c r="F422" s="180" t="s">
        <v>1998</v>
      </c>
      <c r="G422" s="39"/>
      <c r="H422" s="39"/>
      <c r="I422" s="181"/>
      <c r="J422" s="39"/>
      <c r="K422" s="39"/>
      <c r="L422" s="40"/>
      <c r="M422" s="182"/>
      <c r="N422" s="183"/>
      <c r="O422" s="73"/>
      <c r="P422" s="73"/>
      <c r="Q422" s="73"/>
      <c r="R422" s="73"/>
      <c r="S422" s="73"/>
      <c r="T422" s="74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20" t="s">
        <v>158</v>
      </c>
      <c r="AU422" s="20" t="s">
        <v>172</v>
      </c>
    </row>
    <row r="423" s="2" customFormat="1">
      <c r="A423" s="39"/>
      <c r="B423" s="40"/>
      <c r="C423" s="39"/>
      <c r="D423" s="184" t="s">
        <v>160</v>
      </c>
      <c r="E423" s="39"/>
      <c r="F423" s="185" t="s">
        <v>1999</v>
      </c>
      <c r="G423" s="39"/>
      <c r="H423" s="39"/>
      <c r="I423" s="181"/>
      <c r="J423" s="39"/>
      <c r="K423" s="39"/>
      <c r="L423" s="40"/>
      <c r="M423" s="182"/>
      <c r="N423" s="183"/>
      <c r="O423" s="73"/>
      <c r="P423" s="73"/>
      <c r="Q423" s="73"/>
      <c r="R423" s="73"/>
      <c r="S423" s="73"/>
      <c r="T423" s="74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20" t="s">
        <v>160</v>
      </c>
      <c r="AU423" s="20" t="s">
        <v>172</v>
      </c>
    </row>
    <row r="424" s="14" customFormat="1">
      <c r="A424" s="14"/>
      <c r="B424" s="193"/>
      <c r="C424" s="14"/>
      <c r="D424" s="179" t="s">
        <v>162</v>
      </c>
      <c r="E424" s="194" t="s">
        <v>3</v>
      </c>
      <c r="F424" s="195" t="s">
        <v>1984</v>
      </c>
      <c r="G424" s="14"/>
      <c r="H424" s="196">
        <v>69660</v>
      </c>
      <c r="I424" s="197"/>
      <c r="J424" s="14"/>
      <c r="K424" s="14"/>
      <c r="L424" s="193"/>
      <c r="M424" s="198"/>
      <c r="N424" s="199"/>
      <c r="O424" s="199"/>
      <c r="P424" s="199"/>
      <c r="Q424" s="199"/>
      <c r="R424" s="199"/>
      <c r="S424" s="199"/>
      <c r="T424" s="200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194" t="s">
        <v>162</v>
      </c>
      <c r="AU424" s="194" t="s">
        <v>172</v>
      </c>
      <c r="AV424" s="14" t="s">
        <v>156</v>
      </c>
      <c r="AW424" s="14" t="s">
        <v>37</v>
      </c>
      <c r="AX424" s="14" t="s">
        <v>84</v>
      </c>
      <c r="AY424" s="194" t="s">
        <v>148</v>
      </c>
    </row>
    <row r="425" s="2" customFormat="1" ht="21.75" customHeight="1">
      <c r="A425" s="39"/>
      <c r="B425" s="165"/>
      <c r="C425" s="166" t="s">
        <v>515</v>
      </c>
      <c r="D425" s="166" t="s">
        <v>150</v>
      </c>
      <c r="E425" s="167" t="s">
        <v>2000</v>
      </c>
      <c r="F425" s="168" t="s">
        <v>2001</v>
      </c>
      <c r="G425" s="169" t="s">
        <v>153</v>
      </c>
      <c r="H425" s="170">
        <v>774</v>
      </c>
      <c r="I425" s="171"/>
      <c r="J425" s="172">
        <f>ROUND(I425*H425,2)</f>
        <v>0</v>
      </c>
      <c r="K425" s="168" t="s">
        <v>154</v>
      </c>
      <c r="L425" s="40"/>
      <c r="M425" s="173" t="s">
        <v>3</v>
      </c>
      <c r="N425" s="174" t="s">
        <v>48</v>
      </c>
      <c r="O425" s="73"/>
      <c r="P425" s="175">
        <f>O425*H425</f>
        <v>0</v>
      </c>
      <c r="Q425" s="175">
        <v>0</v>
      </c>
      <c r="R425" s="175">
        <f>Q425*H425</f>
        <v>0</v>
      </c>
      <c r="S425" s="175">
        <v>0</v>
      </c>
      <c r="T425" s="176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177" t="s">
        <v>155</v>
      </c>
      <c r="AT425" s="177" t="s">
        <v>150</v>
      </c>
      <c r="AU425" s="177" t="s">
        <v>172</v>
      </c>
      <c r="AY425" s="20" t="s">
        <v>148</v>
      </c>
      <c r="BE425" s="178">
        <f>IF(N425="základní",J425,0)</f>
        <v>0</v>
      </c>
      <c r="BF425" s="178">
        <f>IF(N425="snížená",J425,0)</f>
        <v>0</v>
      </c>
      <c r="BG425" s="178">
        <f>IF(N425="zákl. přenesená",J425,0)</f>
        <v>0</v>
      </c>
      <c r="BH425" s="178">
        <f>IF(N425="sníž. přenesená",J425,0)</f>
        <v>0</v>
      </c>
      <c r="BI425" s="178">
        <f>IF(N425="nulová",J425,0)</f>
        <v>0</v>
      </c>
      <c r="BJ425" s="20" t="s">
        <v>156</v>
      </c>
      <c r="BK425" s="178">
        <f>ROUND(I425*H425,2)</f>
        <v>0</v>
      </c>
      <c r="BL425" s="20" t="s">
        <v>155</v>
      </c>
      <c r="BM425" s="177" t="s">
        <v>2002</v>
      </c>
    </row>
    <row r="426" s="2" customFormat="1">
      <c r="A426" s="39"/>
      <c r="B426" s="40"/>
      <c r="C426" s="39"/>
      <c r="D426" s="179" t="s">
        <v>158</v>
      </c>
      <c r="E426" s="39"/>
      <c r="F426" s="180" t="s">
        <v>2003</v>
      </c>
      <c r="G426" s="39"/>
      <c r="H426" s="39"/>
      <c r="I426" s="181"/>
      <c r="J426" s="39"/>
      <c r="K426" s="39"/>
      <c r="L426" s="40"/>
      <c r="M426" s="182"/>
      <c r="N426" s="183"/>
      <c r="O426" s="73"/>
      <c r="P426" s="73"/>
      <c r="Q426" s="73"/>
      <c r="R426" s="73"/>
      <c r="S426" s="73"/>
      <c r="T426" s="74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20" t="s">
        <v>158</v>
      </c>
      <c r="AU426" s="20" t="s">
        <v>172</v>
      </c>
    </row>
    <row r="427" s="2" customFormat="1">
      <c r="A427" s="39"/>
      <c r="B427" s="40"/>
      <c r="C427" s="39"/>
      <c r="D427" s="184" t="s">
        <v>160</v>
      </c>
      <c r="E427" s="39"/>
      <c r="F427" s="185" t="s">
        <v>2004</v>
      </c>
      <c r="G427" s="39"/>
      <c r="H427" s="39"/>
      <c r="I427" s="181"/>
      <c r="J427" s="39"/>
      <c r="K427" s="39"/>
      <c r="L427" s="40"/>
      <c r="M427" s="182"/>
      <c r="N427" s="183"/>
      <c r="O427" s="73"/>
      <c r="P427" s="73"/>
      <c r="Q427" s="73"/>
      <c r="R427" s="73"/>
      <c r="S427" s="73"/>
      <c r="T427" s="74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20" t="s">
        <v>160</v>
      </c>
      <c r="AU427" s="20" t="s">
        <v>172</v>
      </c>
    </row>
    <row r="428" s="2" customFormat="1" ht="16.5" customHeight="1">
      <c r="A428" s="39"/>
      <c r="B428" s="165"/>
      <c r="C428" s="166" t="s">
        <v>521</v>
      </c>
      <c r="D428" s="166" t="s">
        <v>150</v>
      </c>
      <c r="E428" s="167" t="s">
        <v>2005</v>
      </c>
      <c r="F428" s="168" t="s">
        <v>2006</v>
      </c>
      <c r="G428" s="169" t="s">
        <v>276</v>
      </c>
      <c r="H428" s="170">
        <v>3</v>
      </c>
      <c r="I428" s="171"/>
      <c r="J428" s="172">
        <f>ROUND(I428*H428,2)</f>
        <v>0</v>
      </c>
      <c r="K428" s="168" t="s">
        <v>154</v>
      </c>
      <c r="L428" s="40"/>
      <c r="M428" s="173" t="s">
        <v>3</v>
      </c>
      <c r="N428" s="174" t="s">
        <v>48</v>
      </c>
      <c r="O428" s="73"/>
      <c r="P428" s="175">
        <f>O428*H428</f>
        <v>0</v>
      </c>
      <c r="Q428" s="175">
        <v>0</v>
      </c>
      <c r="R428" s="175">
        <f>Q428*H428</f>
        <v>0</v>
      </c>
      <c r="S428" s="175">
        <v>0</v>
      </c>
      <c r="T428" s="176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177" t="s">
        <v>155</v>
      </c>
      <c r="AT428" s="177" t="s">
        <v>150</v>
      </c>
      <c r="AU428" s="177" t="s">
        <v>172</v>
      </c>
      <c r="AY428" s="20" t="s">
        <v>148</v>
      </c>
      <c r="BE428" s="178">
        <f>IF(N428="základní",J428,0)</f>
        <v>0</v>
      </c>
      <c r="BF428" s="178">
        <f>IF(N428="snížená",J428,0)</f>
        <v>0</v>
      </c>
      <c r="BG428" s="178">
        <f>IF(N428="zákl. přenesená",J428,0)</f>
        <v>0</v>
      </c>
      <c r="BH428" s="178">
        <f>IF(N428="sníž. přenesená",J428,0)</f>
        <v>0</v>
      </c>
      <c r="BI428" s="178">
        <f>IF(N428="nulová",J428,0)</f>
        <v>0</v>
      </c>
      <c r="BJ428" s="20" t="s">
        <v>156</v>
      </c>
      <c r="BK428" s="178">
        <f>ROUND(I428*H428,2)</f>
        <v>0</v>
      </c>
      <c r="BL428" s="20" t="s">
        <v>155</v>
      </c>
      <c r="BM428" s="177" t="s">
        <v>2007</v>
      </c>
    </row>
    <row r="429" s="2" customFormat="1">
      <c r="A429" s="39"/>
      <c r="B429" s="40"/>
      <c r="C429" s="39"/>
      <c r="D429" s="179" t="s">
        <v>158</v>
      </c>
      <c r="E429" s="39"/>
      <c r="F429" s="180" t="s">
        <v>2008</v>
      </c>
      <c r="G429" s="39"/>
      <c r="H429" s="39"/>
      <c r="I429" s="181"/>
      <c r="J429" s="39"/>
      <c r="K429" s="39"/>
      <c r="L429" s="40"/>
      <c r="M429" s="182"/>
      <c r="N429" s="183"/>
      <c r="O429" s="73"/>
      <c r="P429" s="73"/>
      <c r="Q429" s="73"/>
      <c r="R429" s="73"/>
      <c r="S429" s="73"/>
      <c r="T429" s="74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20" t="s">
        <v>158</v>
      </c>
      <c r="AU429" s="20" t="s">
        <v>172</v>
      </c>
    </row>
    <row r="430" s="2" customFormat="1">
      <c r="A430" s="39"/>
      <c r="B430" s="40"/>
      <c r="C430" s="39"/>
      <c r="D430" s="184" t="s">
        <v>160</v>
      </c>
      <c r="E430" s="39"/>
      <c r="F430" s="185" t="s">
        <v>2009</v>
      </c>
      <c r="G430" s="39"/>
      <c r="H430" s="39"/>
      <c r="I430" s="181"/>
      <c r="J430" s="39"/>
      <c r="K430" s="39"/>
      <c r="L430" s="40"/>
      <c r="M430" s="182"/>
      <c r="N430" s="183"/>
      <c r="O430" s="73"/>
      <c r="P430" s="73"/>
      <c r="Q430" s="73"/>
      <c r="R430" s="73"/>
      <c r="S430" s="73"/>
      <c r="T430" s="74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20" t="s">
        <v>160</v>
      </c>
      <c r="AU430" s="20" t="s">
        <v>172</v>
      </c>
    </row>
    <row r="431" s="2" customFormat="1" ht="24.15" customHeight="1">
      <c r="A431" s="39"/>
      <c r="B431" s="165"/>
      <c r="C431" s="166" t="s">
        <v>527</v>
      </c>
      <c r="D431" s="166" t="s">
        <v>150</v>
      </c>
      <c r="E431" s="167" t="s">
        <v>2010</v>
      </c>
      <c r="F431" s="168" t="s">
        <v>2011</v>
      </c>
      <c r="G431" s="169" t="s">
        <v>276</v>
      </c>
      <c r="H431" s="170">
        <v>270</v>
      </c>
      <c r="I431" s="171"/>
      <c r="J431" s="172">
        <f>ROUND(I431*H431,2)</f>
        <v>0</v>
      </c>
      <c r="K431" s="168" t="s">
        <v>154</v>
      </c>
      <c r="L431" s="40"/>
      <c r="M431" s="173" t="s">
        <v>3</v>
      </c>
      <c r="N431" s="174" t="s">
        <v>48</v>
      </c>
      <c r="O431" s="73"/>
      <c r="P431" s="175">
        <f>O431*H431</f>
        <v>0</v>
      </c>
      <c r="Q431" s="175">
        <v>0</v>
      </c>
      <c r="R431" s="175">
        <f>Q431*H431</f>
        <v>0</v>
      </c>
      <c r="S431" s="175">
        <v>0</v>
      </c>
      <c r="T431" s="176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177" t="s">
        <v>155</v>
      </c>
      <c r="AT431" s="177" t="s">
        <v>150</v>
      </c>
      <c r="AU431" s="177" t="s">
        <v>172</v>
      </c>
      <c r="AY431" s="20" t="s">
        <v>148</v>
      </c>
      <c r="BE431" s="178">
        <f>IF(N431="základní",J431,0)</f>
        <v>0</v>
      </c>
      <c r="BF431" s="178">
        <f>IF(N431="snížená",J431,0)</f>
        <v>0</v>
      </c>
      <c r="BG431" s="178">
        <f>IF(N431="zákl. přenesená",J431,0)</f>
        <v>0</v>
      </c>
      <c r="BH431" s="178">
        <f>IF(N431="sníž. přenesená",J431,0)</f>
        <v>0</v>
      </c>
      <c r="BI431" s="178">
        <f>IF(N431="nulová",J431,0)</f>
        <v>0</v>
      </c>
      <c r="BJ431" s="20" t="s">
        <v>156</v>
      </c>
      <c r="BK431" s="178">
        <f>ROUND(I431*H431,2)</f>
        <v>0</v>
      </c>
      <c r="BL431" s="20" t="s">
        <v>155</v>
      </c>
      <c r="BM431" s="177" t="s">
        <v>2012</v>
      </c>
    </row>
    <row r="432" s="2" customFormat="1">
      <c r="A432" s="39"/>
      <c r="B432" s="40"/>
      <c r="C432" s="39"/>
      <c r="D432" s="179" t="s">
        <v>158</v>
      </c>
      <c r="E432" s="39"/>
      <c r="F432" s="180" t="s">
        <v>2013</v>
      </c>
      <c r="G432" s="39"/>
      <c r="H432" s="39"/>
      <c r="I432" s="181"/>
      <c r="J432" s="39"/>
      <c r="K432" s="39"/>
      <c r="L432" s="40"/>
      <c r="M432" s="182"/>
      <c r="N432" s="183"/>
      <c r="O432" s="73"/>
      <c r="P432" s="73"/>
      <c r="Q432" s="73"/>
      <c r="R432" s="73"/>
      <c r="S432" s="73"/>
      <c r="T432" s="74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20" t="s">
        <v>158</v>
      </c>
      <c r="AU432" s="20" t="s">
        <v>172</v>
      </c>
    </row>
    <row r="433" s="2" customFormat="1">
      <c r="A433" s="39"/>
      <c r="B433" s="40"/>
      <c r="C433" s="39"/>
      <c r="D433" s="184" t="s">
        <v>160</v>
      </c>
      <c r="E433" s="39"/>
      <c r="F433" s="185" t="s">
        <v>2014</v>
      </c>
      <c r="G433" s="39"/>
      <c r="H433" s="39"/>
      <c r="I433" s="181"/>
      <c r="J433" s="39"/>
      <c r="K433" s="39"/>
      <c r="L433" s="40"/>
      <c r="M433" s="182"/>
      <c r="N433" s="183"/>
      <c r="O433" s="73"/>
      <c r="P433" s="73"/>
      <c r="Q433" s="73"/>
      <c r="R433" s="73"/>
      <c r="S433" s="73"/>
      <c r="T433" s="74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20" t="s">
        <v>160</v>
      </c>
      <c r="AU433" s="20" t="s">
        <v>172</v>
      </c>
    </row>
    <row r="434" s="14" customFormat="1">
      <c r="A434" s="14"/>
      <c r="B434" s="193"/>
      <c r="C434" s="14"/>
      <c r="D434" s="179" t="s">
        <v>162</v>
      </c>
      <c r="E434" s="194" t="s">
        <v>3</v>
      </c>
      <c r="F434" s="195" t="s">
        <v>2015</v>
      </c>
      <c r="G434" s="14"/>
      <c r="H434" s="196">
        <v>270</v>
      </c>
      <c r="I434" s="197"/>
      <c r="J434" s="14"/>
      <c r="K434" s="14"/>
      <c r="L434" s="193"/>
      <c r="M434" s="198"/>
      <c r="N434" s="199"/>
      <c r="O434" s="199"/>
      <c r="P434" s="199"/>
      <c r="Q434" s="199"/>
      <c r="R434" s="199"/>
      <c r="S434" s="199"/>
      <c r="T434" s="200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194" t="s">
        <v>162</v>
      </c>
      <c r="AU434" s="194" t="s">
        <v>172</v>
      </c>
      <c r="AV434" s="14" t="s">
        <v>156</v>
      </c>
      <c r="AW434" s="14" t="s">
        <v>37</v>
      </c>
      <c r="AX434" s="14" t="s">
        <v>84</v>
      </c>
      <c r="AY434" s="194" t="s">
        <v>148</v>
      </c>
    </row>
    <row r="435" s="2" customFormat="1" ht="16.5" customHeight="1">
      <c r="A435" s="39"/>
      <c r="B435" s="165"/>
      <c r="C435" s="166" t="s">
        <v>533</v>
      </c>
      <c r="D435" s="166" t="s">
        <v>150</v>
      </c>
      <c r="E435" s="167" t="s">
        <v>2016</v>
      </c>
      <c r="F435" s="168" t="s">
        <v>2017</v>
      </c>
      <c r="G435" s="169" t="s">
        <v>276</v>
      </c>
      <c r="H435" s="170">
        <v>3</v>
      </c>
      <c r="I435" s="171"/>
      <c r="J435" s="172">
        <f>ROUND(I435*H435,2)</f>
        <v>0</v>
      </c>
      <c r="K435" s="168" t="s">
        <v>154</v>
      </c>
      <c r="L435" s="40"/>
      <c r="M435" s="173" t="s">
        <v>3</v>
      </c>
      <c r="N435" s="174" t="s">
        <v>48</v>
      </c>
      <c r="O435" s="73"/>
      <c r="P435" s="175">
        <f>O435*H435</f>
        <v>0</v>
      </c>
      <c r="Q435" s="175">
        <v>0</v>
      </c>
      <c r="R435" s="175">
        <f>Q435*H435</f>
        <v>0</v>
      </c>
      <c r="S435" s="175">
        <v>0</v>
      </c>
      <c r="T435" s="176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177" t="s">
        <v>155</v>
      </c>
      <c r="AT435" s="177" t="s">
        <v>150</v>
      </c>
      <c r="AU435" s="177" t="s">
        <v>172</v>
      </c>
      <c r="AY435" s="20" t="s">
        <v>148</v>
      </c>
      <c r="BE435" s="178">
        <f>IF(N435="základní",J435,0)</f>
        <v>0</v>
      </c>
      <c r="BF435" s="178">
        <f>IF(N435="snížená",J435,0)</f>
        <v>0</v>
      </c>
      <c r="BG435" s="178">
        <f>IF(N435="zákl. přenesená",J435,0)</f>
        <v>0</v>
      </c>
      <c r="BH435" s="178">
        <f>IF(N435="sníž. přenesená",J435,0)</f>
        <v>0</v>
      </c>
      <c r="BI435" s="178">
        <f>IF(N435="nulová",J435,0)</f>
        <v>0</v>
      </c>
      <c r="BJ435" s="20" t="s">
        <v>156</v>
      </c>
      <c r="BK435" s="178">
        <f>ROUND(I435*H435,2)</f>
        <v>0</v>
      </c>
      <c r="BL435" s="20" t="s">
        <v>155</v>
      </c>
      <c r="BM435" s="177" t="s">
        <v>2018</v>
      </c>
    </row>
    <row r="436" s="2" customFormat="1">
      <c r="A436" s="39"/>
      <c r="B436" s="40"/>
      <c r="C436" s="39"/>
      <c r="D436" s="179" t="s">
        <v>158</v>
      </c>
      <c r="E436" s="39"/>
      <c r="F436" s="180" t="s">
        <v>2019</v>
      </c>
      <c r="G436" s="39"/>
      <c r="H436" s="39"/>
      <c r="I436" s="181"/>
      <c r="J436" s="39"/>
      <c r="K436" s="39"/>
      <c r="L436" s="40"/>
      <c r="M436" s="182"/>
      <c r="N436" s="183"/>
      <c r="O436" s="73"/>
      <c r="P436" s="73"/>
      <c r="Q436" s="73"/>
      <c r="R436" s="73"/>
      <c r="S436" s="73"/>
      <c r="T436" s="74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20" t="s">
        <v>158</v>
      </c>
      <c r="AU436" s="20" t="s">
        <v>172</v>
      </c>
    </row>
    <row r="437" s="2" customFormat="1">
      <c r="A437" s="39"/>
      <c r="B437" s="40"/>
      <c r="C437" s="39"/>
      <c r="D437" s="184" t="s">
        <v>160</v>
      </c>
      <c r="E437" s="39"/>
      <c r="F437" s="185" t="s">
        <v>2020</v>
      </c>
      <c r="G437" s="39"/>
      <c r="H437" s="39"/>
      <c r="I437" s="181"/>
      <c r="J437" s="39"/>
      <c r="K437" s="39"/>
      <c r="L437" s="40"/>
      <c r="M437" s="182"/>
      <c r="N437" s="183"/>
      <c r="O437" s="73"/>
      <c r="P437" s="73"/>
      <c r="Q437" s="73"/>
      <c r="R437" s="73"/>
      <c r="S437" s="73"/>
      <c r="T437" s="74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20" t="s">
        <v>160</v>
      </c>
      <c r="AU437" s="20" t="s">
        <v>172</v>
      </c>
    </row>
    <row r="438" s="12" customFormat="1" ht="25.92" customHeight="1">
      <c r="A438" s="12"/>
      <c r="B438" s="152"/>
      <c r="C438" s="12"/>
      <c r="D438" s="153" t="s">
        <v>75</v>
      </c>
      <c r="E438" s="154" t="s">
        <v>363</v>
      </c>
      <c r="F438" s="154" t="s">
        <v>364</v>
      </c>
      <c r="G438" s="12"/>
      <c r="H438" s="12"/>
      <c r="I438" s="155"/>
      <c r="J438" s="156">
        <f>BK438</f>
        <v>0</v>
      </c>
      <c r="K438" s="12"/>
      <c r="L438" s="152"/>
      <c r="M438" s="157"/>
      <c r="N438" s="158"/>
      <c r="O438" s="158"/>
      <c r="P438" s="159">
        <f>P439+P478+P496+P505+P527+P599+P617</f>
        <v>0</v>
      </c>
      <c r="Q438" s="158"/>
      <c r="R438" s="159">
        <f>R439+R478+R496+R505+R527+R599+R617</f>
        <v>3.7640613000000007</v>
      </c>
      <c r="S438" s="158"/>
      <c r="T438" s="160">
        <f>T439+T478+T496+T505+T527+T599+T617</f>
        <v>0.0040000000000000001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153" t="s">
        <v>156</v>
      </c>
      <c r="AT438" s="161" t="s">
        <v>75</v>
      </c>
      <c r="AU438" s="161" t="s">
        <v>76</v>
      </c>
      <c r="AY438" s="153" t="s">
        <v>148</v>
      </c>
      <c r="BK438" s="162">
        <f>BK439+BK478+BK496+BK505+BK527+BK599+BK617</f>
        <v>0</v>
      </c>
    </row>
    <row r="439" s="12" customFormat="1" ht="22.8" customHeight="1">
      <c r="A439" s="12"/>
      <c r="B439" s="152"/>
      <c r="C439" s="12"/>
      <c r="D439" s="153" t="s">
        <v>75</v>
      </c>
      <c r="E439" s="163" t="s">
        <v>1391</v>
      </c>
      <c r="F439" s="163" t="s">
        <v>1392</v>
      </c>
      <c r="G439" s="12"/>
      <c r="H439" s="12"/>
      <c r="I439" s="155"/>
      <c r="J439" s="164">
        <f>BK439</f>
        <v>0</v>
      </c>
      <c r="K439" s="12"/>
      <c r="L439" s="152"/>
      <c r="M439" s="157"/>
      <c r="N439" s="158"/>
      <c r="O439" s="158"/>
      <c r="P439" s="159">
        <f>SUM(P440:P477)</f>
        <v>0</v>
      </c>
      <c r="Q439" s="158"/>
      <c r="R439" s="159">
        <f>SUM(R440:R477)</f>
        <v>1.5183135999999999</v>
      </c>
      <c r="S439" s="158"/>
      <c r="T439" s="160">
        <f>SUM(T440:T477)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153" t="s">
        <v>156</v>
      </c>
      <c r="AT439" s="161" t="s">
        <v>75</v>
      </c>
      <c r="AU439" s="161" t="s">
        <v>84</v>
      </c>
      <c r="AY439" s="153" t="s">
        <v>148</v>
      </c>
      <c r="BK439" s="162">
        <f>SUM(BK440:BK477)</f>
        <v>0</v>
      </c>
    </row>
    <row r="440" s="2" customFormat="1" ht="24.15" customHeight="1">
      <c r="A440" s="39"/>
      <c r="B440" s="165"/>
      <c r="C440" s="166" t="s">
        <v>542</v>
      </c>
      <c r="D440" s="166" t="s">
        <v>150</v>
      </c>
      <c r="E440" s="167" t="s">
        <v>2021</v>
      </c>
      <c r="F440" s="168" t="s">
        <v>2022</v>
      </c>
      <c r="G440" s="169" t="s">
        <v>153</v>
      </c>
      <c r="H440" s="170">
        <v>8.8000000000000007</v>
      </c>
      <c r="I440" s="171"/>
      <c r="J440" s="172">
        <f>ROUND(I440*H440,2)</f>
        <v>0</v>
      </c>
      <c r="K440" s="168" t="s">
        <v>154</v>
      </c>
      <c r="L440" s="40"/>
      <c r="M440" s="173" t="s">
        <v>3</v>
      </c>
      <c r="N440" s="174" t="s">
        <v>48</v>
      </c>
      <c r="O440" s="73"/>
      <c r="P440" s="175">
        <f>O440*H440</f>
        <v>0</v>
      </c>
      <c r="Q440" s="175">
        <v>0.00029999999999999997</v>
      </c>
      <c r="R440" s="175">
        <f>Q440*H440</f>
        <v>0.00264</v>
      </c>
      <c r="S440" s="175">
        <v>0</v>
      </c>
      <c r="T440" s="176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177" t="s">
        <v>282</v>
      </c>
      <c r="AT440" s="177" t="s">
        <v>150</v>
      </c>
      <c r="AU440" s="177" t="s">
        <v>156</v>
      </c>
      <c r="AY440" s="20" t="s">
        <v>148</v>
      </c>
      <c r="BE440" s="178">
        <f>IF(N440="základní",J440,0)</f>
        <v>0</v>
      </c>
      <c r="BF440" s="178">
        <f>IF(N440="snížená",J440,0)</f>
        <v>0</v>
      </c>
      <c r="BG440" s="178">
        <f>IF(N440="zákl. přenesená",J440,0)</f>
        <v>0</v>
      </c>
      <c r="BH440" s="178">
        <f>IF(N440="sníž. přenesená",J440,0)</f>
        <v>0</v>
      </c>
      <c r="BI440" s="178">
        <f>IF(N440="nulová",J440,0)</f>
        <v>0</v>
      </c>
      <c r="BJ440" s="20" t="s">
        <v>156</v>
      </c>
      <c r="BK440" s="178">
        <f>ROUND(I440*H440,2)</f>
        <v>0</v>
      </c>
      <c r="BL440" s="20" t="s">
        <v>282</v>
      </c>
      <c r="BM440" s="177" t="s">
        <v>2023</v>
      </c>
    </row>
    <row r="441" s="2" customFormat="1">
      <c r="A441" s="39"/>
      <c r="B441" s="40"/>
      <c r="C441" s="39"/>
      <c r="D441" s="179" t="s">
        <v>158</v>
      </c>
      <c r="E441" s="39"/>
      <c r="F441" s="180" t="s">
        <v>2024</v>
      </c>
      <c r="G441" s="39"/>
      <c r="H441" s="39"/>
      <c r="I441" s="181"/>
      <c r="J441" s="39"/>
      <c r="K441" s="39"/>
      <c r="L441" s="40"/>
      <c r="M441" s="182"/>
      <c r="N441" s="183"/>
      <c r="O441" s="73"/>
      <c r="P441" s="73"/>
      <c r="Q441" s="73"/>
      <c r="R441" s="73"/>
      <c r="S441" s="73"/>
      <c r="T441" s="74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20" t="s">
        <v>158</v>
      </c>
      <c r="AU441" s="20" t="s">
        <v>156</v>
      </c>
    </row>
    <row r="442" s="2" customFormat="1">
      <c r="A442" s="39"/>
      <c r="B442" s="40"/>
      <c r="C442" s="39"/>
      <c r="D442" s="184" t="s">
        <v>160</v>
      </c>
      <c r="E442" s="39"/>
      <c r="F442" s="185" t="s">
        <v>2025</v>
      </c>
      <c r="G442" s="39"/>
      <c r="H442" s="39"/>
      <c r="I442" s="181"/>
      <c r="J442" s="39"/>
      <c r="K442" s="39"/>
      <c r="L442" s="40"/>
      <c r="M442" s="182"/>
      <c r="N442" s="183"/>
      <c r="O442" s="73"/>
      <c r="P442" s="73"/>
      <c r="Q442" s="73"/>
      <c r="R442" s="73"/>
      <c r="S442" s="73"/>
      <c r="T442" s="74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20" t="s">
        <v>160</v>
      </c>
      <c r="AU442" s="20" t="s">
        <v>156</v>
      </c>
    </row>
    <row r="443" s="13" customFormat="1">
      <c r="A443" s="13"/>
      <c r="B443" s="186"/>
      <c r="C443" s="13"/>
      <c r="D443" s="179" t="s">
        <v>162</v>
      </c>
      <c r="E443" s="187" t="s">
        <v>3</v>
      </c>
      <c r="F443" s="188" t="s">
        <v>2026</v>
      </c>
      <c r="G443" s="13"/>
      <c r="H443" s="187" t="s">
        <v>3</v>
      </c>
      <c r="I443" s="189"/>
      <c r="J443" s="13"/>
      <c r="K443" s="13"/>
      <c r="L443" s="186"/>
      <c r="M443" s="190"/>
      <c r="N443" s="191"/>
      <c r="O443" s="191"/>
      <c r="P443" s="191"/>
      <c r="Q443" s="191"/>
      <c r="R443" s="191"/>
      <c r="S443" s="191"/>
      <c r="T443" s="19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87" t="s">
        <v>162</v>
      </c>
      <c r="AU443" s="187" t="s">
        <v>156</v>
      </c>
      <c r="AV443" s="13" t="s">
        <v>84</v>
      </c>
      <c r="AW443" s="13" t="s">
        <v>37</v>
      </c>
      <c r="AX443" s="13" t="s">
        <v>76</v>
      </c>
      <c r="AY443" s="187" t="s">
        <v>148</v>
      </c>
    </row>
    <row r="444" s="14" customFormat="1">
      <c r="A444" s="14"/>
      <c r="B444" s="193"/>
      <c r="C444" s="14"/>
      <c r="D444" s="179" t="s">
        <v>162</v>
      </c>
      <c r="E444" s="194" t="s">
        <v>3</v>
      </c>
      <c r="F444" s="195" t="s">
        <v>2027</v>
      </c>
      <c r="G444" s="14"/>
      <c r="H444" s="196">
        <v>8.8000000000000007</v>
      </c>
      <c r="I444" s="197"/>
      <c r="J444" s="14"/>
      <c r="K444" s="14"/>
      <c r="L444" s="193"/>
      <c r="M444" s="198"/>
      <c r="N444" s="199"/>
      <c r="O444" s="199"/>
      <c r="P444" s="199"/>
      <c r="Q444" s="199"/>
      <c r="R444" s="199"/>
      <c r="S444" s="199"/>
      <c r="T444" s="20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194" t="s">
        <v>162</v>
      </c>
      <c r="AU444" s="194" t="s">
        <v>156</v>
      </c>
      <c r="AV444" s="14" t="s">
        <v>156</v>
      </c>
      <c r="AW444" s="14" t="s">
        <v>37</v>
      </c>
      <c r="AX444" s="14" t="s">
        <v>84</v>
      </c>
      <c r="AY444" s="194" t="s">
        <v>148</v>
      </c>
    </row>
    <row r="445" s="2" customFormat="1" ht="16.5" customHeight="1">
      <c r="A445" s="39"/>
      <c r="B445" s="165"/>
      <c r="C445" s="212" t="s">
        <v>548</v>
      </c>
      <c r="D445" s="212" t="s">
        <v>658</v>
      </c>
      <c r="E445" s="213" t="s">
        <v>2028</v>
      </c>
      <c r="F445" s="214" t="s">
        <v>2029</v>
      </c>
      <c r="G445" s="215" t="s">
        <v>153</v>
      </c>
      <c r="H445" s="216">
        <v>18.039999999999999</v>
      </c>
      <c r="I445" s="217"/>
      <c r="J445" s="218">
        <f>ROUND(I445*H445,2)</f>
        <v>0</v>
      </c>
      <c r="K445" s="214" t="s">
        <v>154</v>
      </c>
      <c r="L445" s="219"/>
      <c r="M445" s="220" t="s">
        <v>3</v>
      </c>
      <c r="N445" s="221" t="s">
        <v>48</v>
      </c>
      <c r="O445" s="73"/>
      <c r="P445" s="175">
        <f>O445*H445</f>
        <v>0</v>
      </c>
      <c r="Q445" s="175">
        <v>0.0035999999999999999</v>
      </c>
      <c r="R445" s="175">
        <f>Q445*H445</f>
        <v>0.064944000000000002</v>
      </c>
      <c r="S445" s="175">
        <v>0</v>
      </c>
      <c r="T445" s="176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177" t="s">
        <v>413</v>
      </c>
      <c r="AT445" s="177" t="s">
        <v>658</v>
      </c>
      <c r="AU445" s="177" t="s">
        <v>156</v>
      </c>
      <c r="AY445" s="20" t="s">
        <v>148</v>
      </c>
      <c r="BE445" s="178">
        <f>IF(N445="základní",J445,0)</f>
        <v>0</v>
      </c>
      <c r="BF445" s="178">
        <f>IF(N445="snížená",J445,0)</f>
        <v>0</v>
      </c>
      <c r="BG445" s="178">
        <f>IF(N445="zákl. přenesená",J445,0)</f>
        <v>0</v>
      </c>
      <c r="BH445" s="178">
        <f>IF(N445="sníž. přenesená",J445,0)</f>
        <v>0</v>
      </c>
      <c r="BI445" s="178">
        <f>IF(N445="nulová",J445,0)</f>
        <v>0</v>
      </c>
      <c r="BJ445" s="20" t="s">
        <v>156</v>
      </c>
      <c r="BK445" s="178">
        <f>ROUND(I445*H445,2)</f>
        <v>0</v>
      </c>
      <c r="BL445" s="20" t="s">
        <v>282</v>
      </c>
      <c r="BM445" s="177" t="s">
        <v>2030</v>
      </c>
    </row>
    <row r="446" s="2" customFormat="1">
      <c r="A446" s="39"/>
      <c r="B446" s="40"/>
      <c r="C446" s="39"/>
      <c r="D446" s="179" t="s">
        <v>158</v>
      </c>
      <c r="E446" s="39"/>
      <c r="F446" s="180" t="s">
        <v>2029</v>
      </c>
      <c r="G446" s="39"/>
      <c r="H446" s="39"/>
      <c r="I446" s="181"/>
      <c r="J446" s="39"/>
      <c r="K446" s="39"/>
      <c r="L446" s="40"/>
      <c r="M446" s="182"/>
      <c r="N446" s="183"/>
      <c r="O446" s="73"/>
      <c r="P446" s="73"/>
      <c r="Q446" s="73"/>
      <c r="R446" s="73"/>
      <c r="S446" s="73"/>
      <c r="T446" s="74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20" t="s">
        <v>158</v>
      </c>
      <c r="AU446" s="20" t="s">
        <v>156</v>
      </c>
    </row>
    <row r="447" s="14" customFormat="1">
      <c r="A447" s="14"/>
      <c r="B447" s="193"/>
      <c r="C447" s="14"/>
      <c r="D447" s="179" t="s">
        <v>162</v>
      </c>
      <c r="E447" s="14"/>
      <c r="F447" s="195" t="s">
        <v>2031</v>
      </c>
      <c r="G447" s="14"/>
      <c r="H447" s="196">
        <v>18.039999999999999</v>
      </c>
      <c r="I447" s="197"/>
      <c r="J447" s="14"/>
      <c r="K447" s="14"/>
      <c r="L447" s="193"/>
      <c r="M447" s="198"/>
      <c r="N447" s="199"/>
      <c r="O447" s="199"/>
      <c r="P447" s="199"/>
      <c r="Q447" s="199"/>
      <c r="R447" s="199"/>
      <c r="S447" s="199"/>
      <c r="T447" s="20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194" t="s">
        <v>162</v>
      </c>
      <c r="AU447" s="194" t="s">
        <v>156</v>
      </c>
      <c r="AV447" s="14" t="s">
        <v>156</v>
      </c>
      <c r="AW447" s="14" t="s">
        <v>4</v>
      </c>
      <c r="AX447" s="14" t="s">
        <v>84</v>
      </c>
      <c r="AY447" s="194" t="s">
        <v>148</v>
      </c>
    </row>
    <row r="448" s="2" customFormat="1" ht="16.5" customHeight="1">
      <c r="A448" s="39"/>
      <c r="B448" s="165"/>
      <c r="C448" s="166" t="s">
        <v>556</v>
      </c>
      <c r="D448" s="166" t="s">
        <v>150</v>
      </c>
      <c r="E448" s="167" t="s">
        <v>2032</v>
      </c>
      <c r="F448" s="168" t="s">
        <v>2033</v>
      </c>
      <c r="G448" s="169" t="s">
        <v>153</v>
      </c>
      <c r="H448" s="170">
        <v>8.8000000000000007</v>
      </c>
      <c r="I448" s="171"/>
      <c r="J448" s="172">
        <f>ROUND(I448*H448,2)</f>
        <v>0</v>
      </c>
      <c r="K448" s="168" t="s">
        <v>154</v>
      </c>
      <c r="L448" s="40"/>
      <c r="M448" s="173" t="s">
        <v>3</v>
      </c>
      <c r="N448" s="174" t="s">
        <v>48</v>
      </c>
      <c r="O448" s="73"/>
      <c r="P448" s="175">
        <f>O448*H448</f>
        <v>0</v>
      </c>
      <c r="Q448" s="175">
        <v>0.00080999999999999996</v>
      </c>
      <c r="R448" s="175">
        <f>Q448*H448</f>
        <v>0.0071279999999999998</v>
      </c>
      <c r="S448" s="175">
        <v>0</v>
      </c>
      <c r="T448" s="176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177" t="s">
        <v>282</v>
      </c>
      <c r="AT448" s="177" t="s">
        <v>150</v>
      </c>
      <c r="AU448" s="177" t="s">
        <v>156</v>
      </c>
      <c r="AY448" s="20" t="s">
        <v>148</v>
      </c>
      <c r="BE448" s="178">
        <f>IF(N448="základní",J448,0)</f>
        <v>0</v>
      </c>
      <c r="BF448" s="178">
        <f>IF(N448="snížená",J448,0)</f>
        <v>0</v>
      </c>
      <c r="BG448" s="178">
        <f>IF(N448="zákl. přenesená",J448,0)</f>
        <v>0</v>
      </c>
      <c r="BH448" s="178">
        <f>IF(N448="sníž. přenesená",J448,0)</f>
        <v>0</v>
      </c>
      <c r="BI448" s="178">
        <f>IF(N448="nulová",J448,0)</f>
        <v>0</v>
      </c>
      <c r="BJ448" s="20" t="s">
        <v>156</v>
      </c>
      <c r="BK448" s="178">
        <f>ROUND(I448*H448,2)</f>
        <v>0</v>
      </c>
      <c r="BL448" s="20" t="s">
        <v>282</v>
      </c>
      <c r="BM448" s="177" t="s">
        <v>2034</v>
      </c>
    </row>
    <row r="449" s="2" customFormat="1">
      <c r="A449" s="39"/>
      <c r="B449" s="40"/>
      <c r="C449" s="39"/>
      <c r="D449" s="179" t="s">
        <v>158</v>
      </c>
      <c r="E449" s="39"/>
      <c r="F449" s="180" t="s">
        <v>2035</v>
      </c>
      <c r="G449" s="39"/>
      <c r="H449" s="39"/>
      <c r="I449" s="181"/>
      <c r="J449" s="39"/>
      <c r="K449" s="39"/>
      <c r="L449" s="40"/>
      <c r="M449" s="182"/>
      <c r="N449" s="183"/>
      <c r="O449" s="73"/>
      <c r="P449" s="73"/>
      <c r="Q449" s="73"/>
      <c r="R449" s="73"/>
      <c r="S449" s="73"/>
      <c r="T449" s="74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20" t="s">
        <v>158</v>
      </c>
      <c r="AU449" s="20" t="s">
        <v>156</v>
      </c>
    </row>
    <row r="450" s="2" customFormat="1">
      <c r="A450" s="39"/>
      <c r="B450" s="40"/>
      <c r="C450" s="39"/>
      <c r="D450" s="184" t="s">
        <v>160</v>
      </c>
      <c r="E450" s="39"/>
      <c r="F450" s="185" t="s">
        <v>2036</v>
      </c>
      <c r="G450" s="39"/>
      <c r="H450" s="39"/>
      <c r="I450" s="181"/>
      <c r="J450" s="39"/>
      <c r="K450" s="39"/>
      <c r="L450" s="40"/>
      <c r="M450" s="182"/>
      <c r="N450" s="183"/>
      <c r="O450" s="73"/>
      <c r="P450" s="73"/>
      <c r="Q450" s="73"/>
      <c r="R450" s="73"/>
      <c r="S450" s="73"/>
      <c r="T450" s="74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20" t="s">
        <v>160</v>
      </c>
      <c r="AU450" s="20" t="s">
        <v>156</v>
      </c>
    </row>
    <row r="451" s="13" customFormat="1">
      <c r="A451" s="13"/>
      <c r="B451" s="186"/>
      <c r="C451" s="13"/>
      <c r="D451" s="179" t="s">
        <v>162</v>
      </c>
      <c r="E451" s="187" t="s">
        <v>3</v>
      </c>
      <c r="F451" s="188" t="s">
        <v>2026</v>
      </c>
      <c r="G451" s="13"/>
      <c r="H451" s="187" t="s">
        <v>3</v>
      </c>
      <c r="I451" s="189"/>
      <c r="J451" s="13"/>
      <c r="K451" s="13"/>
      <c r="L451" s="186"/>
      <c r="M451" s="190"/>
      <c r="N451" s="191"/>
      <c r="O451" s="191"/>
      <c r="P451" s="191"/>
      <c r="Q451" s="191"/>
      <c r="R451" s="191"/>
      <c r="S451" s="191"/>
      <c r="T451" s="19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87" t="s">
        <v>162</v>
      </c>
      <c r="AU451" s="187" t="s">
        <v>156</v>
      </c>
      <c r="AV451" s="13" t="s">
        <v>84</v>
      </c>
      <c r="AW451" s="13" t="s">
        <v>37</v>
      </c>
      <c r="AX451" s="13" t="s">
        <v>76</v>
      </c>
      <c r="AY451" s="187" t="s">
        <v>148</v>
      </c>
    </row>
    <row r="452" s="14" customFormat="1">
      <c r="A452" s="14"/>
      <c r="B452" s="193"/>
      <c r="C452" s="14"/>
      <c r="D452" s="179" t="s">
        <v>162</v>
      </c>
      <c r="E452" s="194" t="s">
        <v>3</v>
      </c>
      <c r="F452" s="195" t="s">
        <v>2027</v>
      </c>
      <c r="G452" s="14"/>
      <c r="H452" s="196">
        <v>8.8000000000000007</v>
      </c>
      <c r="I452" s="197"/>
      <c r="J452" s="14"/>
      <c r="K452" s="14"/>
      <c r="L452" s="193"/>
      <c r="M452" s="198"/>
      <c r="N452" s="199"/>
      <c r="O452" s="199"/>
      <c r="P452" s="199"/>
      <c r="Q452" s="199"/>
      <c r="R452" s="199"/>
      <c r="S452" s="199"/>
      <c r="T452" s="200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194" t="s">
        <v>162</v>
      </c>
      <c r="AU452" s="194" t="s">
        <v>156</v>
      </c>
      <c r="AV452" s="14" t="s">
        <v>156</v>
      </c>
      <c r="AW452" s="14" t="s">
        <v>37</v>
      </c>
      <c r="AX452" s="14" t="s">
        <v>84</v>
      </c>
      <c r="AY452" s="194" t="s">
        <v>148</v>
      </c>
    </row>
    <row r="453" s="2" customFormat="1" ht="24.15" customHeight="1">
      <c r="A453" s="39"/>
      <c r="B453" s="165"/>
      <c r="C453" s="166" t="s">
        <v>562</v>
      </c>
      <c r="D453" s="166" t="s">
        <v>150</v>
      </c>
      <c r="E453" s="167" t="s">
        <v>2037</v>
      </c>
      <c r="F453" s="168" t="s">
        <v>2038</v>
      </c>
      <c r="G453" s="169" t="s">
        <v>153</v>
      </c>
      <c r="H453" s="170">
        <v>8</v>
      </c>
      <c r="I453" s="171"/>
      <c r="J453" s="172">
        <f>ROUND(I453*H453,2)</f>
        <v>0</v>
      </c>
      <c r="K453" s="168" t="s">
        <v>154</v>
      </c>
      <c r="L453" s="40"/>
      <c r="M453" s="173" t="s">
        <v>3</v>
      </c>
      <c r="N453" s="174" t="s">
        <v>48</v>
      </c>
      <c r="O453" s="73"/>
      <c r="P453" s="175">
        <f>O453*H453</f>
        <v>0</v>
      </c>
      <c r="Q453" s="175">
        <v>0.015709999999999998</v>
      </c>
      <c r="R453" s="175">
        <f>Q453*H453</f>
        <v>0.12567999999999999</v>
      </c>
      <c r="S453" s="175">
        <v>0</v>
      </c>
      <c r="T453" s="176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177" t="s">
        <v>282</v>
      </c>
      <c r="AT453" s="177" t="s">
        <v>150</v>
      </c>
      <c r="AU453" s="177" t="s">
        <v>156</v>
      </c>
      <c r="AY453" s="20" t="s">
        <v>148</v>
      </c>
      <c r="BE453" s="178">
        <f>IF(N453="základní",J453,0)</f>
        <v>0</v>
      </c>
      <c r="BF453" s="178">
        <f>IF(N453="snížená",J453,0)</f>
        <v>0</v>
      </c>
      <c r="BG453" s="178">
        <f>IF(N453="zákl. přenesená",J453,0)</f>
        <v>0</v>
      </c>
      <c r="BH453" s="178">
        <f>IF(N453="sníž. přenesená",J453,0)</f>
        <v>0</v>
      </c>
      <c r="BI453" s="178">
        <f>IF(N453="nulová",J453,0)</f>
        <v>0</v>
      </c>
      <c r="BJ453" s="20" t="s">
        <v>156</v>
      </c>
      <c r="BK453" s="178">
        <f>ROUND(I453*H453,2)</f>
        <v>0</v>
      </c>
      <c r="BL453" s="20" t="s">
        <v>282</v>
      </c>
      <c r="BM453" s="177" t="s">
        <v>2039</v>
      </c>
    </row>
    <row r="454" s="2" customFormat="1">
      <c r="A454" s="39"/>
      <c r="B454" s="40"/>
      <c r="C454" s="39"/>
      <c r="D454" s="179" t="s">
        <v>158</v>
      </c>
      <c r="E454" s="39"/>
      <c r="F454" s="180" t="s">
        <v>2040</v>
      </c>
      <c r="G454" s="39"/>
      <c r="H454" s="39"/>
      <c r="I454" s="181"/>
      <c r="J454" s="39"/>
      <c r="K454" s="39"/>
      <c r="L454" s="40"/>
      <c r="M454" s="182"/>
      <c r="N454" s="183"/>
      <c r="O454" s="73"/>
      <c r="P454" s="73"/>
      <c r="Q454" s="73"/>
      <c r="R454" s="73"/>
      <c r="S454" s="73"/>
      <c r="T454" s="74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20" t="s">
        <v>158</v>
      </c>
      <c r="AU454" s="20" t="s">
        <v>156</v>
      </c>
    </row>
    <row r="455" s="2" customFormat="1">
      <c r="A455" s="39"/>
      <c r="B455" s="40"/>
      <c r="C455" s="39"/>
      <c r="D455" s="184" t="s">
        <v>160</v>
      </c>
      <c r="E455" s="39"/>
      <c r="F455" s="185" t="s">
        <v>2041</v>
      </c>
      <c r="G455" s="39"/>
      <c r="H455" s="39"/>
      <c r="I455" s="181"/>
      <c r="J455" s="39"/>
      <c r="K455" s="39"/>
      <c r="L455" s="40"/>
      <c r="M455" s="182"/>
      <c r="N455" s="183"/>
      <c r="O455" s="73"/>
      <c r="P455" s="73"/>
      <c r="Q455" s="73"/>
      <c r="R455" s="73"/>
      <c r="S455" s="73"/>
      <c r="T455" s="74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20" t="s">
        <v>160</v>
      </c>
      <c r="AU455" s="20" t="s">
        <v>156</v>
      </c>
    </row>
    <row r="456" s="13" customFormat="1">
      <c r="A456" s="13"/>
      <c r="B456" s="186"/>
      <c r="C456" s="13"/>
      <c r="D456" s="179" t="s">
        <v>162</v>
      </c>
      <c r="E456" s="187" t="s">
        <v>3</v>
      </c>
      <c r="F456" s="188" t="s">
        <v>2042</v>
      </c>
      <c r="G456" s="13"/>
      <c r="H456" s="187" t="s">
        <v>3</v>
      </c>
      <c r="I456" s="189"/>
      <c r="J456" s="13"/>
      <c r="K456" s="13"/>
      <c r="L456" s="186"/>
      <c r="M456" s="190"/>
      <c r="N456" s="191"/>
      <c r="O456" s="191"/>
      <c r="P456" s="191"/>
      <c r="Q456" s="191"/>
      <c r="R456" s="191"/>
      <c r="S456" s="191"/>
      <c r="T456" s="19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87" t="s">
        <v>162</v>
      </c>
      <c r="AU456" s="187" t="s">
        <v>156</v>
      </c>
      <c r="AV456" s="13" t="s">
        <v>84</v>
      </c>
      <c r="AW456" s="13" t="s">
        <v>37</v>
      </c>
      <c r="AX456" s="13" t="s">
        <v>76</v>
      </c>
      <c r="AY456" s="187" t="s">
        <v>148</v>
      </c>
    </row>
    <row r="457" s="14" customFormat="1">
      <c r="A457" s="14"/>
      <c r="B457" s="193"/>
      <c r="C457" s="14"/>
      <c r="D457" s="179" t="s">
        <v>162</v>
      </c>
      <c r="E457" s="194" t="s">
        <v>3</v>
      </c>
      <c r="F457" s="195" t="s">
        <v>214</v>
      </c>
      <c r="G457" s="14"/>
      <c r="H457" s="196">
        <v>8</v>
      </c>
      <c r="I457" s="197"/>
      <c r="J457" s="14"/>
      <c r="K457" s="14"/>
      <c r="L457" s="193"/>
      <c r="M457" s="198"/>
      <c r="N457" s="199"/>
      <c r="O457" s="199"/>
      <c r="P457" s="199"/>
      <c r="Q457" s="199"/>
      <c r="R457" s="199"/>
      <c r="S457" s="199"/>
      <c r="T457" s="200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194" t="s">
        <v>162</v>
      </c>
      <c r="AU457" s="194" t="s">
        <v>156</v>
      </c>
      <c r="AV457" s="14" t="s">
        <v>156</v>
      </c>
      <c r="AW457" s="14" t="s">
        <v>37</v>
      </c>
      <c r="AX457" s="14" t="s">
        <v>84</v>
      </c>
      <c r="AY457" s="194" t="s">
        <v>148</v>
      </c>
    </row>
    <row r="458" s="2" customFormat="1" ht="24.15" customHeight="1">
      <c r="A458" s="39"/>
      <c r="B458" s="165"/>
      <c r="C458" s="166" t="s">
        <v>568</v>
      </c>
      <c r="D458" s="166" t="s">
        <v>150</v>
      </c>
      <c r="E458" s="167" t="s">
        <v>2043</v>
      </c>
      <c r="F458" s="168" t="s">
        <v>2044</v>
      </c>
      <c r="G458" s="169" t="s">
        <v>153</v>
      </c>
      <c r="H458" s="170">
        <v>161.50999999999999</v>
      </c>
      <c r="I458" s="171"/>
      <c r="J458" s="172">
        <f>ROUND(I458*H458,2)</f>
        <v>0</v>
      </c>
      <c r="K458" s="168" t="s">
        <v>154</v>
      </c>
      <c r="L458" s="40"/>
      <c r="M458" s="173" t="s">
        <v>3</v>
      </c>
      <c r="N458" s="174" t="s">
        <v>48</v>
      </c>
      <c r="O458" s="73"/>
      <c r="P458" s="175">
        <f>O458*H458</f>
        <v>0</v>
      </c>
      <c r="Q458" s="175">
        <v>0</v>
      </c>
      <c r="R458" s="175">
        <f>Q458*H458</f>
        <v>0</v>
      </c>
      <c r="S458" s="175">
        <v>0</v>
      </c>
      <c r="T458" s="176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177" t="s">
        <v>282</v>
      </c>
      <c r="AT458" s="177" t="s">
        <v>150</v>
      </c>
      <c r="AU458" s="177" t="s">
        <v>156</v>
      </c>
      <c r="AY458" s="20" t="s">
        <v>148</v>
      </c>
      <c r="BE458" s="178">
        <f>IF(N458="základní",J458,0)</f>
        <v>0</v>
      </c>
      <c r="BF458" s="178">
        <f>IF(N458="snížená",J458,0)</f>
        <v>0</v>
      </c>
      <c r="BG458" s="178">
        <f>IF(N458="zákl. přenesená",J458,0)</f>
        <v>0</v>
      </c>
      <c r="BH458" s="178">
        <f>IF(N458="sníž. přenesená",J458,0)</f>
        <v>0</v>
      </c>
      <c r="BI458" s="178">
        <f>IF(N458="nulová",J458,0)</f>
        <v>0</v>
      </c>
      <c r="BJ458" s="20" t="s">
        <v>156</v>
      </c>
      <c r="BK458" s="178">
        <f>ROUND(I458*H458,2)</f>
        <v>0</v>
      </c>
      <c r="BL458" s="20" t="s">
        <v>282</v>
      </c>
      <c r="BM458" s="177" t="s">
        <v>2045</v>
      </c>
    </row>
    <row r="459" s="2" customFormat="1">
      <c r="A459" s="39"/>
      <c r="B459" s="40"/>
      <c r="C459" s="39"/>
      <c r="D459" s="179" t="s">
        <v>158</v>
      </c>
      <c r="E459" s="39"/>
      <c r="F459" s="180" t="s">
        <v>2046</v>
      </c>
      <c r="G459" s="39"/>
      <c r="H459" s="39"/>
      <c r="I459" s="181"/>
      <c r="J459" s="39"/>
      <c r="K459" s="39"/>
      <c r="L459" s="40"/>
      <c r="M459" s="182"/>
      <c r="N459" s="183"/>
      <c r="O459" s="73"/>
      <c r="P459" s="73"/>
      <c r="Q459" s="73"/>
      <c r="R459" s="73"/>
      <c r="S459" s="73"/>
      <c r="T459" s="74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20" t="s">
        <v>158</v>
      </c>
      <c r="AU459" s="20" t="s">
        <v>156</v>
      </c>
    </row>
    <row r="460" s="2" customFormat="1">
      <c r="A460" s="39"/>
      <c r="B460" s="40"/>
      <c r="C460" s="39"/>
      <c r="D460" s="184" t="s">
        <v>160</v>
      </c>
      <c r="E460" s="39"/>
      <c r="F460" s="185" t="s">
        <v>2047</v>
      </c>
      <c r="G460" s="39"/>
      <c r="H460" s="39"/>
      <c r="I460" s="181"/>
      <c r="J460" s="39"/>
      <c r="K460" s="39"/>
      <c r="L460" s="40"/>
      <c r="M460" s="182"/>
      <c r="N460" s="183"/>
      <c r="O460" s="73"/>
      <c r="P460" s="73"/>
      <c r="Q460" s="73"/>
      <c r="R460" s="73"/>
      <c r="S460" s="73"/>
      <c r="T460" s="74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20" t="s">
        <v>160</v>
      </c>
      <c r="AU460" s="20" t="s">
        <v>156</v>
      </c>
    </row>
    <row r="461" s="13" customFormat="1">
      <c r="A461" s="13"/>
      <c r="B461" s="186"/>
      <c r="C461" s="13"/>
      <c r="D461" s="179" t="s">
        <v>162</v>
      </c>
      <c r="E461" s="187" t="s">
        <v>3</v>
      </c>
      <c r="F461" s="188" t="s">
        <v>2048</v>
      </c>
      <c r="G461" s="13"/>
      <c r="H461" s="187" t="s">
        <v>3</v>
      </c>
      <c r="I461" s="189"/>
      <c r="J461" s="13"/>
      <c r="K461" s="13"/>
      <c r="L461" s="186"/>
      <c r="M461" s="190"/>
      <c r="N461" s="191"/>
      <c r="O461" s="191"/>
      <c r="P461" s="191"/>
      <c r="Q461" s="191"/>
      <c r="R461" s="191"/>
      <c r="S461" s="191"/>
      <c r="T461" s="19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187" t="s">
        <v>162</v>
      </c>
      <c r="AU461" s="187" t="s">
        <v>156</v>
      </c>
      <c r="AV461" s="13" t="s">
        <v>84</v>
      </c>
      <c r="AW461" s="13" t="s">
        <v>37</v>
      </c>
      <c r="AX461" s="13" t="s">
        <v>76</v>
      </c>
      <c r="AY461" s="187" t="s">
        <v>148</v>
      </c>
    </row>
    <row r="462" s="14" customFormat="1">
      <c r="A462" s="14"/>
      <c r="B462" s="193"/>
      <c r="C462" s="14"/>
      <c r="D462" s="179" t="s">
        <v>162</v>
      </c>
      <c r="E462" s="194" t="s">
        <v>3</v>
      </c>
      <c r="F462" s="195" t="s">
        <v>2049</v>
      </c>
      <c r="G462" s="14"/>
      <c r="H462" s="196">
        <v>156</v>
      </c>
      <c r="I462" s="197"/>
      <c r="J462" s="14"/>
      <c r="K462" s="14"/>
      <c r="L462" s="193"/>
      <c r="M462" s="198"/>
      <c r="N462" s="199"/>
      <c r="O462" s="199"/>
      <c r="P462" s="199"/>
      <c r="Q462" s="199"/>
      <c r="R462" s="199"/>
      <c r="S462" s="199"/>
      <c r="T462" s="200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194" t="s">
        <v>162</v>
      </c>
      <c r="AU462" s="194" t="s">
        <v>156</v>
      </c>
      <c r="AV462" s="14" t="s">
        <v>156</v>
      </c>
      <c r="AW462" s="14" t="s">
        <v>37</v>
      </c>
      <c r="AX462" s="14" t="s">
        <v>76</v>
      </c>
      <c r="AY462" s="194" t="s">
        <v>148</v>
      </c>
    </row>
    <row r="463" s="14" customFormat="1">
      <c r="A463" s="14"/>
      <c r="B463" s="193"/>
      <c r="C463" s="14"/>
      <c r="D463" s="179" t="s">
        <v>162</v>
      </c>
      <c r="E463" s="194" t="s">
        <v>3</v>
      </c>
      <c r="F463" s="195" t="s">
        <v>2050</v>
      </c>
      <c r="G463" s="14"/>
      <c r="H463" s="196">
        <v>5.5099999999999998</v>
      </c>
      <c r="I463" s="197"/>
      <c r="J463" s="14"/>
      <c r="K463" s="14"/>
      <c r="L463" s="193"/>
      <c r="M463" s="198"/>
      <c r="N463" s="199"/>
      <c r="O463" s="199"/>
      <c r="P463" s="199"/>
      <c r="Q463" s="199"/>
      <c r="R463" s="199"/>
      <c r="S463" s="199"/>
      <c r="T463" s="200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194" t="s">
        <v>162</v>
      </c>
      <c r="AU463" s="194" t="s">
        <v>156</v>
      </c>
      <c r="AV463" s="14" t="s">
        <v>156</v>
      </c>
      <c r="AW463" s="14" t="s">
        <v>37</v>
      </c>
      <c r="AX463" s="14" t="s">
        <v>76</v>
      </c>
      <c r="AY463" s="194" t="s">
        <v>148</v>
      </c>
    </row>
    <row r="464" s="15" customFormat="1">
      <c r="A464" s="15"/>
      <c r="B464" s="201"/>
      <c r="C464" s="15"/>
      <c r="D464" s="179" t="s">
        <v>162</v>
      </c>
      <c r="E464" s="202" t="s">
        <v>3</v>
      </c>
      <c r="F464" s="203" t="s">
        <v>182</v>
      </c>
      <c r="G464" s="15"/>
      <c r="H464" s="204">
        <v>161.50999999999999</v>
      </c>
      <c r="I464" s="205"/>
      <c r="J464" s="15"/>
      <c r="K464" s="15"/>
      <c r="L464" s="201"/>
      <c r="M464" s="206"/>
      <c r="N464" s="207"/>
      <c r="O464" s="207"/>
      <c r="P464" s="207"/>
      <c r="Q464" s="207"/>
      <c r="R464" s="207"/>
      <c r="S464" s="207"/>
      <c r="T464" s="208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02" t="s">
        <v>162</v>
      </c>
      <c r="AU464" s="202" t="s">
        <v>156</v>
      </c>
      <c r="AV464" s="15" t="s">
        <v>155</v>
      </c>
      <c r="AW464" s="15" t="s">
        <v>37</v>
      </c>
      <c r="AX464" s="15" t="s">
        <v>84</v>
      </c>
      <c r="AY464" s="202" t="s">
        <v>148</v>
      </c>
    </row>
    <row r="465" s="2" customFormat="1" ht="21.75" customHeight="1">
      <c r="A465" s="39"/>
      <c r="B465" s="165"/>
      <c r="C465" s="212" t="s">
        <v>576</v>
      </c>
      <c r="D465" s="212" t="s">
        <v>658</v>
      </c>
      <c r="E465" s="213" t="s">
        <v>2051</v>
      </c>
      <c r="F465" s="214" t="s">
        <v>2052</v>
      </c>
      <c r="G465" s="215" t="s">
        <v>153</v>
      </c>
      <c r="H465" s="216">
        <v>339.17099999999999</v>
      </c>
      <c r="I465" s="217"/>
      <c r="J465" s="218">
        <f>ROUND(I465*H465,2)</f>
        <v>0</v>
      </c>
      <c r="K465" s="214" t="s">
        <v>154</v>
      </c>
      <c r="L465" s="219"/>
      <c r="M465" s="220" t="s">
        <v>3</v>
      </c>
      <c r="N465" s="221" t="s">
        <v>48</v>
      </c>
      <c r="O465" s="73"/>
      <c r="P465" s="175">
        <f>O465*H465</f>
        <v>0</v>
      </c>
      <c r="Q465" s="175">
        <v>0.0035000000000000001</v>
      </c>
      <c r="R465" s="175">
        <f>Q465*H465</f>
        <v>1.1870985000000001</v>
      </c>
      <c r="S465" s="175">
        <v>0</v>
      </c>
      <c r="T465" s="176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177" t="s">
        <v>413</v>
      </c>
      <c r="AT465" s="177" t="s">
        <v>658</v>
      </c>
      <c r="AU465" s="177" t="s">
        <v>156</v>
      </c>
      <c r="AY465" s="20" t="s">
        <v>148</v>
      </c>
      <c r="BE465" s="178">
        <f>IF(N465="základní",J465,0)</f>
        <v>0</v>
      </c>
      <c r="BF465" s="178">
        <f>IF(N465="snížená",J465,0)</f>
        <v>0</v>
      </c>
      <c r="BG465" s="178">
        <f>IF(N465="zákl. přenesená",J465,0)</f>
        <v>0</v>
      </c>
      <c r="BH465" s="178">
        <f>IF(N465="sníž. přenesená",J465,0)</f>
        <v>0</v>
      </c>
      <c r="BI465" s="178">
        <f>IF(N465="nulová",J465,0)</f>
        <v>0</v>
      </c>
      <c r="BJ465" s="20" t="s">
        <v>156</v>
      </c>
      <c r="BK465" s="178">
        <f>ROUND(I465*H465,2)</f>
        <v>0</v>
      </c>
      <c r="BL465" s="20" t="s">
        <v>282</v>
      </c>
      <c r="BM465" s="177" t="s">
        <v>2053</v>
      </c>
    </row>
    <row r="466" s="2" customFormat="1">
      <c r="A466" s="39"/>
      <c r="B466" s="40"/>
      <c r="C466" s="39"/>
      <c r="D466" s="179" t="s">
        <v>158</v>
      </c>
      <c r="E466" s="39"/>
      <c r="F466" s="180" t="s">
        <v>2052</v>
      </c>
      <c r="G466" s="39"/>
      <c r="H466" s="39"/>
      <c r="I466" s="181"/>
      <c r="J466" s="39"/>
      <c r="K466" s="39"/>
      <c r="L466" s="40"/>
      <c r="M466" s="182"/>
      <c r="N466" s="183"/>
      <c r="O466" s="73"/>
      <c r="P466" s="73"/>
      <c r="Q466" s="73"/>
      <c r="R466" s="73"/>
      <c r="S466" s="73"/>
      <c r="T466" s="74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20" t="s">
        <v>158</v>
      </c>
      <c r="AU466" s="20" t="s">
        <v>156</v>
      </c>
    </row>
    <row r="467" s="14" customFormat="1">
      <c r="A467" s="14"/>
      <c r="B467" s="193"/>
      <c r="C467" s="14"/>
      <c r="D467" s="179" t="s">
        <v>162</v>
      </c>
      <c r="E467" s="14"/>
      <c r="F467" s="195" t="s">
        <v>2054</v>
      </c>
      <c r="G467" s="14"/>
      <c r="H467" s="196">
        <v>339.17099999999999</v>
      </c>
      <c r="I467" s="197"/>
      <c r="J467" s="14"/>
      <c r="K467" s="14"/>
      <c r="L467" s="193"/>
      <c r="M467" s="198"/>
      <c r="N467" s="199"/>
      <c r="O467" s="199"/>
      <c r="P467" s="199"/>
      <c r="Q467" s="199"/>
      <c r="R467" s="199"/>
      <c r="S467" s="199"/>
      <c r="T467" s="200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194" t="s">
        <v>162</v>
      </c>
      <c r="AU467" s="194" t="s">
        <v>156</v>
      </c>
      <c r="AV467" s="14" t="s">
        <v>156</v>
      </c>
      <c r="AW467" s="14" t="s">
        <v>4</v>
      </c>
      <c r="AX467" s="14" t="s">
        <v>84</v>
      </c>
      <c r="AY467" s="194" t="s">
        <v>148</v>
      </c>
    </row>
    <row r="468" s="2" customFormat="1" ht="16.5" customHeight="1">
      <c r="A468" s="39"/>
      <c r="B468" s="165"/>
      <c r="C468" s="166" t="s">
        <v>587</v>
      </c>
      <c r="D468" s="166" t="s">
        <v>150</v>
      </c>
      <c r="E468" s="167" t="s">
        <v>2055</v>
      </c>
      <c r="F468" s="168" t="s">
        <v>2056</v>
      </c>
      <c r="G468" s="169" t="s">
        <v>153</v>
      </c>
      <c r="H468" s="170">
        <v>161.50999999999999</v>
      </c>
      <c r="I468" s="171"/>
      <c r="J468" s="172">
        <f>ROUND(I468*H468,2)</f>
        <v>0</v>
      </c>
      <c r="K468" s="168" t="s">
        <v>154</v>
      </c>
      <c r="L468" s="40"/>
      <c r="M468" s="173" t="s">
        <v>3</v>
      </c>
      <c r="N468" s="174" t="s">
        <v>48</v>
      </c>
      <c r="O468" s="73"/>
      <c r="P468" s="175">
        <f>O468*H468</f>
        <v>0</v>
      </c>
      <c r="Q468" s="175">
        <v>0.00080999999999999996</v>
      </c>
      <c r="R468" s="175">
        <f>Q468*H468</f>
        <v>0.1308231</v>
      </c>
      <c r="S468" s="175">
        <v>0</v>
      </c>
      <c r="T468" s="176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177" t="s">
        <v>282</v>
      </c>
      <c r="AT468" s="177" t="s">
        <v>150</v>
      </c>
      <c r="AU468" s="177" t="s">
        <v>156</v>
      </c>
      <c r="AY468" s="20" t="s">
        <v>148</v>
      </c>
      <c r="BE468" s="178">
        <f>IF(N468="základní",J468,0)</f>
        <v>0</v>
      </c>
      <c r="BF468" s="178">
        <f>IF(N468="snížená",J468,0)</f>
        <v>0</v>
      </c>
      <c r="BG468" s="178">
        <f>IF(N468="zákl. přenesená",J468,0)</f>
        <v>0</v>
      </c>
      <c r="BH468" s="178">
        <f>IF(N468="sníž. přenesená",J468,0)</f>
        <v>0</v>
      </c>
      <c r="BI468" s="178">
        <f>IF(N468="nulová",J468,0)</f>
        <v>0</v>
      </c>
      <c r="BJ468" s="20" t="s">
        <v>156</v>
      </c>
      <c r="BK468" s="178">
        <f>ROUND(I468*H468,2)</f>
        <v>0</v>
      </c>
      <c r="BL468" s="20" t="s">
        <v>282</v>
      </c>
      <c r="BM468" s="177" t="s">
        <v>2057</v>
      </c>
    </row>
    <row r="469" s="2" customFormat="1">
      <c r="A469" s="39"/>
      <c r="B469" s="40"/>
      <c r="C469" s="39"/>
      <c r="D469" s="179" t="s">
        <v>158</v>
      </c>
      <c r="E469" s="39"/>
      <c r="F469" s="180" t="s">
        <v>2058</v>
      </c>
      <c r="G469" s="39"/>
      <c r="H469" s="39"/>
      <c r="I469" s="181"/>
      <c r="J469" s="39"/>
      <c r="K469" s="39"/>
      <c r="L469" s="40"/>
      <c r="M469" s="182"/>
      <c r="N469" s="183"/>
      <c r="O469" s="73"/>
      <c r="P469" s="73"/>
      <c r="Q469" s="73"/>
      <c r="R469" s="73"/>
      <c r="S469" s="73"/>
      <c r="T469" s="74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20" t="s">
        <v>158</v>
      </c>
      <c r="AU469" s="20" t="s">
        <v>156</v>
      </c>
    </row>
    <row r="470" s="2" customFormat="1">
      <c r="A470" s="39"/>
      <c r="B470" s="40"/>
      <c r="C470" s="39"/>
      <c r="D470" s="184" t="s">
        <v>160</v>
      </c>
      <c r="E470" s="39"/>
      <c r="F470" s="185" t="s">
        <v>2059</v>
      </c>
      <c r="G470" s="39"/>
      <c r="H470" s="39"/>
      <c r="I470" s="181"/>
      <c r="J470" s="39"/>
      <c r="K470" s="39"/>
      <c r="L470" s="40"/>
      <c r="M470" s="182"/>
      <c r="N470" s="183"/>
      <c r="O470" s="73"/>
      <c r="P470" s="73"/>
      <c r="Q470" s="73"/>
      <c r="R470" s="73"/>
      <c r="S470" s="73"/>
      <c r="T470" s="74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20" t="s">
        <v>160</v>
      </c>
      <c r="AU470" s="20" t="s">
        <v>156</v>
      </c>
    </row>
    <row r="471" s="13" customFormat="1">
      <c r="A471" s="13"/>
      <c r="B471" s="186"/>
      <c r="C471" s="13"/>
      <c r="D471" s="179" t="s">
        <v>162</v>
      </c>
      <c r="E471" s="187" t="s">
        <v>3</v>
      </c>
      <c r="F471" s="188" t="s">
        <v>2048</v>
      </c>
      <c r="G471" s="13"/>
      <c r="H471" s="187" t="s">
        <v>3</v>
      </c>
      <c r="I471" s="189"/>
      <c r="J471" s="13"/>
      <c r="K471" s="13"/>
      <c r="L471" s="186"/>
      <c r="M471" s="190"/>
      <c r="N471" s="191"/>
      <c r="O471" s="191"/>
      <c r="P471" s="191"/>
      <c r="Q471" s="191"/>
      <c r="R471" s="191"/>
      <c r="S471" s="191"/>
      <c r="T471" s="19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87" t="s">
        <v>162</v>
      </c>
      <c r="AU471" s="187" t="s">
        <v>156</v>
      </c>
      <c r="AV471" s="13" t="s">
        <v>84</v>
      </c>
      <c r="AW471" s="13" t="s">
        <v>37</v>
      </c>
      <c r="AX471" s="13" t="s">
        <v>76</v>
      </c>
      <c r="AY471" s="187" t="s">
        <v>148</v>
      </c>
    </row>
    <row r="472" s="14" customFormat="1">
      <c r="A472" s="14"/>
      <c r="B472" s="193"/>
      <c r="C472" s="14"/>
      <c r="D472" s="179" t="s">
        <v>162</v>
      </c>
      <c r="E472" s="194" t="s">
        <v>3</v>
      </c>
      <c r="F472" s="195" t="s">
        <v>2049</v>
      </c>
      <c r="G472" s="14"/>
      <c r="H472" s="196">
        <v>156</v>
      </c>
      <c r="I472" s="197"/>
      <c r="J472" s="14"/>
      <c r="K472" s="14"/>
      <c r="L472" s="193"/>
      <c r="M472" s="198"/>
      <c r="N472" s="199"/>
      <c r="O472" s="199"/>
      <c r="P472" s="199"/>
      <c r="Q472" s="199"/>
      <c r="R472" s="199"/>
      <c r="S472" s="199"/>
      <c r="T472" s="200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194" t="s">
        <v>162</v>
      </c>
      <c r="AU472" s="194" t="s">
        <v>156</v>
      </c>
      <c r="AV472" s="14" t="s">
        <v>156</v>
      </c>
      <c r="AW472" s="14" t="s">
        <v>37</v>
      </c>
      <c r="AX472" s="14" t="s">
        <v>76</v>
      </c>
      <c r="AY472" s="194" t="s">
        <v>148</v>
      </c>
    </row>
    <row r="473" s="14" customFormat="1">
      <c r="A473" s="14"/>
      <c r="B473" s="193"/>
      <c r="C473" s="14"/>
      <c r="D473" s="179" t="s">
        <v>162</v>
      </c>
      <c r="E473" s="194" t="s">
        <v>3</v>
      </c>
      <c r="F473" s="195" t="s">
        <v>2050</v>
      </c>
      <c r="G473" s="14"/>
      <c r="H473" s="196">
        <v>5.5099999999999998</v>
      </c>
      <c r="I473" s="197"/>
      <c r="J473" s="14"/>
      <c r="K473" s="14"/>
      <c r="L473" s="193"/>
      <c r="M473" s="198"/>
      <c r="N473" s="199"/>
      <c r="O473" s="199"/>
      <c r="P473" s="199"/>
      <c r="Q473" s="199"/>
      <c r="R473" s="199"/>
      <c r="S473" s="199"/>
      <c r="T473" s="200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194" t="s">
        <v>162</v>
      </c>
      <c r="AU473" s="194" t="s">
        <v>156</v>
      </c>
      <c r="AV473" s="14" t="s">
        <v>156</v>
      </c>
      <c r="AW473" s="14" t="s">
        <v>37</v>
      </c>
      <c r="AX473" s="14" t="s">
        <v>76</v>
      </c>
      <c r="AY473" s="194" t="s">
        <v>148</v>
      </c>
    </row>
    <row r="474" s="15" customFormat="1">
      <c r="A474" s="15"/>
      <c r="B474" s="201"/>
      <c r="C474" s="15"/>
      <c r="D474" s="179" t="s">
        <v>162</v>
      </c>
      <c r="E474" s="202" t="s">
        <v>3</v>
      </c>
      <c r="F474" s="203" t="s">
        <v>182</v>
      </c>
      <c r="G474" s="15"/>
      <c r="H474" s="204">
        <v>161.50999999999999</v>
      </c>
      <c r="I474" s="205"/>
      <c r="J474" s="15"/>
      <c r="K474" s="15"/>
      <c r="L474" s="201"/>
      <c r="M474" s="206"/>
      <c r="N474" s="207"/>
      <c r="O474" s="207"/>
      <c r="P474" s="207"/>
      <c r="Q474" s="207"/>
      <c r="R474" s="207"/>
      <c r="S474" s="207"/>
      <c r="T474" s="208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02" t="s">
        <v>162</v>
      </c>
      <c r="AU474" s="202" t="s">
        <v>156</v>
      </c>
      <c r="AV474" s="15" t="s">
        <v>155</v>
      </c>
      <c r="AW474" s="15" t="s">
        <v>37</v>
      </c>
      <c r="AX474" s="15" t="s">
        <v>84</v>
      </c>
      <c r="AY474" s="202" t="s">
        <v>148</v>
      </c>
    </row>
    <row r="475" s="2" customFormat="1" ht="33" customHeight="1">
      <c r="A475" s="39"/>
      <c r="B475" s="165"/>
      <c r="C475" s="166" t="s">
        <v>595</v>
      </c>
      <c r="D475" s="166" t="s">
        <v>150</v>
      </c>
      <c r="E475" s="167" t="s">
        <v>1402</v>
      </c>
      <c r="F475" s="168" t="s">
        <v>1403</v>
      </c>
      <c r="G475" s="169" t="s">
        <v>853</v>
      </c>
      <c r="H475" s="222"/>
      <c r="I475" s="171"/>
      <c r="J475" s="172">
        <f>ROUND(I475*H475,2)</f>
        <v>0</v>
      </c>
      <c r="K475" s="168" t="s">
        <v>154</v>
      </c>
      <c r="L475" s="40"/>
      <c r="M475" s="173" t="s">
        <v>3</v>
      </c>
      <c r="N475" s="174" t="s">
        <v>48</v>
      </c>
      <c r="O475" s="73"/>
      <c r="P475" s="175">
        <f>O475*H475</f>
        <v>0</v>
      </c>
      <c r="Q475" s="175">
        <v>0</v>
      </c>
      <c r="R475" s="175">
        <f>Q475*H475</f>
        <v>0</v>
      </c>
      <c r="S475" s="175">
        <v>0</v>
      </c>
      <c r="T475" s="176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177" t="s">
        <v>282</v>
      </c>
      <c r="AT475" s="177" t="s">
        <v>150</v>
      </c>
      <c r="AU475" s="177" t="s">
        <v>156</v>
      </c>
      <c r="AY475" s="20" t="s">
        <v>148</v>
      </c>
      <c r="BE475" s="178">
        <f>IF(N475="základní",J475,0)</f>
        <v>0</v>
      </c>
      <c r="BF475" s="178">
        <f>IF(N475="snížená",J475,0)</f>
        <v>0</v>
      </c>
      <c r="BG475" s="178">
        <f>IF(N475="zákl. přenesená",J475,0)</f>
        <v>0</v>
      </c>
      <c r="BH475" s="178">
        <f>IF(N475="sníž. přenesená",J475,0)</f>
        <v>0</v>
      </c>
      <c r="BI475" s="178">
        <f>IF(N475="nulová",J475,0)</f>
        <v>0</v>
      </c>
      <c r="BJ475" s="20" t="s">
        <v>156</v>
      </c>
      <c r="BK475" s="178">
        <f>ROUND(I475*H475,2)</f>
        <v>0</v>
      </c>
      <c r="BL475" s="20" t="s">
        <v>282</v>
      </c>
      <c r="BM475" s="177" t="s">
        <v>2060</v>
      </c>
    </row>
    <row r="476" s="2" customFormat="1">
      <c r="A476" s="39"/>
      <c r="B476" s="40"/>
      <c r="C476" s="39"/>
      <c r="D476" s="179" t="s">
        <v>158</v>
      </c>
      <c r="E476" s="39"/>
      <c r="F476" s="180" t="s">
        <v>1405</v>
      </c>
      <c r="G476" s="39"/>
      <c r="H476" s="39"/>
      <c r="I476" s="181"/>
      <c r="J476" s="39"/>
      <c r="K476" s="39"/>
      <c r="L476" s="40"/>
      <c r="M476" s="182"/>
      <c r="N476" s="183"/>
      <c r="O476" s="73"/>
      <c r="P476" s="73"/>
      <c r="Q476" s="73"/>
      <c r="R476" s="73"/>
      <c r="S476" s="73"/>
      <c r="T476" s="74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20" t="s">
        <v>158</v>
      </c>
      <c r="AU476" s="20" t="s">
        <v>156</v>
      </c>
    </row>
    <row r="477" s="2" customFormat="1">
      <c r="A477" s="39"/>
      <c r="B477" s="40"/>
      <c r="C477" s="39"/>
      <c r="D477" s="184" t="s">
        <v>160</v>
      </c>
      <c r="E477" s="39"/>
      <c r="F477" s="185" t="s">
        <v>1406</v>
      </c>
      <c r="G477" s="39"/>
      <c r="H477" s="39"/>
      <c r="I477" s="181"/>
      <c r="J477" s="39"/>
      <c r="K477" s="39"/>
      <c r="L477" s="40"/>
      <c r="M477" s="182"/>
      <c r="N477" s="183"/>
      <c r="O477" s="73"/>
      <c r="P477" s="73"/>
      <c r="Q477" s="73"/>
      <c r="R477" s="73"/>
      <c r="S477" s="73"/>
      <c r="T477" s="74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20" t="s">
        <v>160</v>
      </c>
      <c r="AU477" s="20" t="s">
        <v>156</v>
      </c>
    </row>
    <row r="478" s="12" customFormat="1" ht="22.8" customHeight="1">
      <c r="A478" s="12"/>
      <c r="B478" s="152"/>
      <c r="C478" s="12"/>
      <c r="D478" s="153" t="s">
        <v>75</v>
      </c>
      <c r="E478" s="163" t="s">
        <v>2061</v>
      </c>
      <c r="F478" s="163" t="s">
        <v>2062</v>
      </c>
      <c r="G478" s="12"/>
      <c r="H478" s="12"/>
      <c r="I478" s="155"/>
      <c r="J478" s="164">
        <f>BK478</f>
        <v>0</v>
      </c>
      <c r="K478" s="12"/>
      <c r="L478" s="152"/>
      <c r="M478" s="157"/>
      <c r="N478" s="158"/>
      <c r="O478" s="158"/>
      <c r="P478" s="159">
        <f>SUM(P479:P495)</f>
        <v>0</v>
      </c>
      <c r="Q478" s="158"/>
      <c r="R478" s="159">
        <f>SUM(R479:R495)</f>
        <v>0.0080400000000000003</v>
      </c>
      <c r="S478" s="158"/>
      <c r="T478" s="160">
        <f>SUM(T479:T495)</f>
        <v>0.0040000000000000001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153" t="s">
        <v>156</v>
      </c>
      <c r="AT478" s="161" t="s">
        <v>75</v>
      </c>
      <c r="AU478" s="161" t="s">
        <v>84</v>
      </c>
      <c r="AY478" s="153" t="s">
        <v>148</v>
      </c>
      <c r="BK478" s="162">
        <f>SUM(BK479:BK495)</f>
        <v>0</v>
      </c>
    </row>
    <row r="479" s="2" customFormat="1" ht="16.5" customHeight="1">
      <c r="A479" s="39"/>
      <c r="B479" s="165"/>
      <c r="C479" s="166" t="s">
        <v>1543</v>
      </c>
      <c r="D479" s="166" t="s">
        <v>150</v>
      </c>
      <c r="E479" s="167" t="s">
        <v>2063</v>
      </c>
      <c r="F479" s="168" t="s">
        <v>2064</v>
      </c>
      <c r="G479" s="169" t="s">
        <v>369</v>
      </c>
      <c r="H479" s="170">
        <v>4</v>
      </c>
      <c r="I479" s="171"/>
      <c r="J479" s="172">
        <f>ROUND(I479*H479,2)</f>
        <v>0</v>
      </c>
      <c r="K479" s="168" t="s">
        <v>154</v>
      </c>
      <c r="L479" s="40"/>
      <c r="M479" s="173" t="s">
        <v>3</v>
      </c>
      <c r="N479" s="174" t="s">
        <v>48</v>
      </c>
      <c r="O479" s="73"/>
      <c r="P479" s="175">
        <f>O479*H479</f>
        <v>0</v>
      </c>
      <c r="Q479" s="175">
        <v>0</v>
      </c>
      <c r="R479" s="175">
        <f>Q479*H479</f>
        <v>0</v>
      </c>
      <c r="S479" s="175">
        <v>0</v>
      </c>
      <c r="T479" s="176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177" t="s">
        <v>282</v>
      </c>
      <c r="AT479" s="177" t="s">
        <v>150</v>
      </c>
      <c r="AU479" s="177" t="s">
        <v>156</v>
      </c>
      <c r="AY479" s="20" t="s">
        <v>148</v>
      </c>
      <c r="BE479" s="178">
        <f>IF(N479="základní",J479,0)</f>
        <v>0</v>
      </c>
      <c r="BF479" s="178">
        <f>IF(N479="snížená",J479,0)</f>
        <v>0</v>
      </c>
      <c r="BG479" s="178">
        <f>IF(N479="zákl. přenesená",J479,0)</f>
        <v>0</v>
      </c>
      <c r="BH479" s="178">
        <f>IF(N479="sníž. přenesená",J479,0)</f>
        <v>0</v>
      </c>
      <c r="BI479" s="178">
        <f>IF(N479="nulová",J479,0)</f>
        <v>0</v>
      </c>
      <c r="BJ479" s="20" t="s">
        <v>156</v>
      </c>
      <c r="BK479" s="178">
        <f>ROUND(I479*H479,2)</f>
        <v>0</v>
      </c>
      <c r="BL479" s="20" t="s">
        <v>282</v>
      </c>
      <c r="BM479" s="177" t="s">
        <v>2065</v>
      </c>
    </row>
    <row r="480" s="2" customFormat="1">
      <c r="A480" s="39"/>
      <c r="B480" s="40"/>
      <c r="C480" s="39"/>
      <c r="D480" s="179" t="s">
        <v>158</v>
      </c>
      <c r="E480" s="39"/>
      <c r="F480" s="180" t="s">
        <v>2066</v>
      </c>
      <c r="G480" s="39"/>
      <c r="H480" s="39"/>
      <c r="I480" s="181"/>
      <c r="J480" s="39"/>
      <c r="K480" s="39"/>
      <c r="L480" s="40"/>
      <c r="M480" s="182"/>
      <c r="N480" s="183"/>
      <c r="O480" s="73"/>
      <c r="P480" s="73"/>
      <c r="Q480" s="73"/>
      <c r="R480" s="73"/>
      <c r="S480" s="73"/>
      <c r="T480" s="74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20" t="s">
        <v>158</v>
      </c>
      <c r="AU480" s="20" t="s">
        <v>156</v>
      </c>
    </row>
    <row r="481" s="2" customFormat="1">
      <c r="A481" s="39"/>
      <c r="B481" s="40"/>
      <c r="C481" s="39"/>
      <c r="D481" s="184" t="s">
        <v>160</v>
      </c>
      <c r="E481" s="39"/>
      <c r="F481" s="185" t="s">
        <v>2067</v>
      </c>
      <c r="G481" s="39"/>
      <c r="H481" s="39"/>
      <c r="I481" s="181"/>
      <c r="J481" s="39"/>
      <c r="K481" s="39"/>
      <c r="L481" s="40"/>
      <c r="M481" s="182"/>
      <c r="N481" s="183"/>
      <c r="O481" s="73"/>
      <c r="P481" s="73"/>
      <c r="Q481" s="73"/>
      <c r="R481" s="73"/>
      <c r="S481" s="73"/>
      <c r="T481" s="74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20" t="s">
        <v>160</v>
      </c>
      <c r="AU481" s="20" t="s">
        <v>156</v>
      </c>
    </row>
    <row r="482" s="2" customFormat="1" ht="21.75" customHeight="1">
      <c r="A482" s="39"/>
      <c r="B482" s="165"/>
      <c r="C482" s="212" t="s">
        <v>1549</v>
      </c>
      <c r="D482" s="212" t="s">
        <v>658</v>
      </c>
      <c r="E482" s="213" t="s">
        <v>2068</v>
      </c>
      <c r="F482" s="214" t="s">
        <v>2069</v>
      </c>
      <c r="G482" s="215" t="s">
        <v>369</v>
      </c>
      <c r="H482" s="216">
        <v>4</v>
      </c>
      <c r="I482" s="217"/>
      <c r="J482" s="218">
        <f>ROUND(I482*H482,2)</f>
        <v>0</v>
      </c>
      <c r="K482" s="214" t="s">
        <v>154</v>
      </c>
      <c r="L482" s="219"/>
      <c r="M482" s="220" t="s">
        <v>3</v>
      </c>
      <c r="N482" s="221" t="s">
        <v>48</v>
      </c>
      <c r="O482" s="73"/>
      <c r="P482" s="175">
        <f>O482*H482</f>
        <v>0</v>
      </c>
      <c r="Q482" s="175">
        <v>0.00029999999999999997</v>
      </c>
      <c r="R482" s="175">
        <f>Q482*H482</f>
        <v>0.0011999999999999999</v>
      </c>
      <c r="S482" s="175">
        <v>0</v>
      </c>
      <c r="T482" s="176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177" t="s">
        <v>413</v>
      </c>
      <c r="AT482" s="177" t="s">
        <v>658</v>
      </c>
      <c r="AU482" s="177" t="s">
        <v>156</v>
      </c>
      <c r="AY482" s="20" t="s">
        <v>148</v>
      </c>
      <c r="BE482" s="178">
        <f>IF(N482="základní",J482,0)</f>
        <v>0</v>
      </c>
      <c r="BF482" s="178">
        <f>IF(N482="snížená",J482,0)</f>
        <v>0</v>
      </c>
      <c r="BG482" s="178">
        <f>IF(N482="zákl. přenesená",J482,0)</f>
        <v>0</v>
      </c>
      <c r="BH482" s="178">
        <f>IF(N482="sníž. přenesená",J482,0)</f>
        <v>0</v>
      </c>
      <c r="BI482" s="178">
        <f>IF(N482="nulová",J482,0)</f>
        <v>0</v>
      </c>
      <c r="BJ482" s="20" t="s">
        <v>156</v>
      </c>
      <c r="BK482" s="178">
        <f>ROUND(I482*H482,2)</f>
        <v>0</v>
      </c>
      <c r="BL482" s="20" t="s">
        <v>282</v>
      </c>
      <c r="BM482" s="177" t="s">
        <v>2070</v>
      </c>
    </row>
    <row r="483" s="2" customFormat="1">
      <c r="A483" s="39"/>
      <c r="B483" s="40"/>
      <c r="C483" s="39"/>
      <c r="D483" s="179" t="s">
        <v>158</v>
      </c>
      <c r="E483" s="39"/>
      <c r="F483" s="180" t="s">
        <v>2069</v>
      </c>
      <c r="G483" s="39"/>
      <c r="H483" s="39"/>
      <c r="I483" s="181"/>
      <c r="J483" s="39"/>
      <c r="K483" s="39"/>
      <c r="L483" s="40"/>
      <c r="M483" s="182"/>
      <c r="N483" s="183"/>
      <c r="O483" s="73"/>
      <c r="P483" s="73"/>
      <c r="Q483" s="73"/>
      <c r="R483" s="73"/>
      <c r="S483" s="73"/>
      <c r="T483" s="74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20" t="s">
        <v>158</v>
      </c>
      <c r="AU483" s="20" t="s">
        <v>156</v>
      </c>
    </row>
    <row r="484" s="2" customFormat="1" ht="33" customHeight="1">
      <c r="A484" s="39"/>
      <c r="B484" s="165"/>
      <c r="C484" s="166" t="s">
        <v>1556</v>
      </c>
      <c r="D484" s="166" t="s">
        <v>150</v>
      </c>
      <c r="E484" s="167" t="s">
        <v>2071</v>
      </c>
      <c r="F484" s="168" t="s">
        <v>2072</v>
      </c>
      <c r="G484" s="169" t="s">
        <v>369</v>
      </c>
      <c r="H484" s="170">
        <v>4</v>
      </c>
      <c r="I484" s="171"/>
      <c r="J484" s="172">
        <f>ROUND(I484*H484,2)</f>
        <v>0</v>
      </c>
      <c r="K484" s="168" t="s">
        <v>154</v>
      </c>
      <c r="L484" s="40"/>
      <c r="M484" s="173" t="s">
        <v>3</v>
      </c>
      <c r="N484" s="174" t="s">
        <v>48</v>
      </c>
      <c r="O484" s="73"/>
      <c r="P484" s="175">
        <f>O484*H484</f>
        <v>0</v>
      </c>
      <c r="Q484" s="175">
        <v>0</v>
      </c>
      <c r="R484" s="175">
        <f>Q484*H484</f>
        <v>0</v>
      </c>
      <c r="S484" s="175">
        <v>0.001</v>
      </c>
      <c r="T484" s="176">
        <f>S484*H484</f>
        <v>0.0040000000000000001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177" t="s">
        <v>282</v>
      </c>
      <c r="AT484" s="177" t="s">
        <v>150</v>
      </c>
      <c r="AU484" s="177" t="s">
        <v>156</v>
      </c>
      <c r="AY484" s="20" t="s">
        <v>148</v>
      </c>
      <c r="BE484" s="178">
        <f>IF(N484="základní",J484,0)</f>
        <v>0</v>
      </c>
      <c r="BF484" s="178">
        <f>IF(N484="snížená",J484,0)</f>
        <v>0</v>
      </c>
      <c r="BG484" s="178">
        <f>IF(N484="zákl. přenesená",J484,0)</f>
        <v>0</v>
      </c>
      <c r="BH484" s="178">
        <f>IF(N484="sníž. přenesená",J484,0)</f>
        <v>0</v>
      </c>
      <c r="BI484" s="178">
        <f>IF(N484="nulová",J484,0)</f>
        <v>0</v>
      </c>
      <c r="BJ484" s="20" t="s">
        <v>156</v>
      </c>
      <c r="BK484" s="178">
        <f>ROUND(I484*H484,2)</f>
        <v>0</v>
      </c>
      <c r="BL484" s="20" t="s">
        <v>282</v>
      </c>
      <c r="BM484" s="177" t="s">
        <v>2073</v>
      </c>
    </row>
    <row r="485" s="2" customFormat="1">
      <c r="A485" s="39"/>
      <c r="B485" s="40"/>
      <c r="C485" s="39"/>
      <c r="D485" s="179" t="s">
        <v>158</v>
      </c>
      <c r="E485" s="39"/>
      <c r="F485" s="180" t="s">
        <v>2074</v>
      </c>
      <c r="G485" s="39"/>
      <c r="H485" s="39"/>
      <c r="I485" s="181"/>
      <c r="J485" s="39"/>
      <c r="K485" s="39"/>
      <c r="L485" s="40"/>
      <c r="M485" s="182"/>
      <c r="N485" s="183"/>
      <c r="O485" s="73"/>
      <c r="P485" s="73"/>
      <c r="Q485" s="73"/>
      <c r="R485" s="73"/>
      <c r="S485" s="73"/>
      <c r="T485" s="74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20" t="s">
        <v>158</v>
      </c>
      <c r="AU485" s="20" t="s">
        <v>156</v>
      </c>
    </row>
    <row r="486" s="2" customFormat="1">
      <c r="A486" s="39"/>
      <c r="B486" s="40"/>
      <c r="C486" s="39"/>
      <c r="D486" s="184" t="s">
        <v>160</v>
      </c>
      <c r="E486" s="39"/>
      <c r="F486" s="185" t="s">
        <v>2075</v>
      </c>
      <c r="G486" s="39"/>
      <c r="H486" s="39"/>
      <c r="I486" s="181"/>
      <c r="J486" s="39"/>
      <c r="K486" s="39"/>
      <c r="L486" s="40"/>
      <c r="M486" s="182"/>
      <c r="N486" s="183"/>
      <c r="O486" s="73"/>
      <c r="P486" s="73"/>
      <c r="Q486" s="73"/>
      <c r="R486" s="73"/>
      <c r="S486" s="73"/>
      <c r="T486" s="74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20" t="s">
        <v>160</v>
      </c>
      <c r="AU486" s="20" t="s">
        <v>156</v>
      </c>
    </row>
    <row r="487" s="2" customFormat="1" ht="24.15" customHeight="1">
      <c r="A487" s="39"/>
      <c r="B487" s="165"/>
      <c r="C487" s="166" t="s">
        <v>1563</v>
      </c>
      <c r="D487" s="166" t="s">
        <v>150</v>
      </c>
      <c r="E487" s="167" t="s">
        <v>2076</v>
      </c>
      <c r="F487" s="168" t="s">
        <v>2077</v>
      </c>
      <c r="G487" s="169" t="s">
        <v>276</v>
      </c>
      <c r="H487" s="170">
        <v>2.3999999999999999</v>
      </c>
      <c r="I487" s="171"/>
      <c r="J487" s="172">
        <f>ROUND(I487*H487,2)</f>
        <v>0</v>
      </c>
      <c r="K487" s="168" t="s">
        <v>154</v>
      </c>
      <c r="L487" s="40"/>
      <c r="M487" s="173" t="s">
        <v>3</v>
      </c>
      <c r="N487" s="174" t="s">
        <v>48</v>
      </c>
      <c r="O487" s="73"/>
      <c r="P487" s="175">
        <f>O487*H487</f>
        <v>0</v>
      </c>
      <c r="Q487" s="175">
        <v>0</v>
      </c>
      <c r="R487" s="175">
        <f>Q487*H487</f>
        <v>0</v>
      </c>
      <c r="S487" s="175">
        <v>0</v>
      </c>
      <c r="T487" s="176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177" t="s">
        <v>282</v>
      </c>
      <c r="AT487" s="177" t="s">
        <v>150</v>
      </c>
      <c r="AU487" s="177" t="s">
        <v>156</v>
      </c>
      <c r="AY487" s="20" t="s">
        <v>148</v>
      </c>
      <c r="BE487" s="178">
        <f>IF(N487="základní",J487,0)</f>
        <v>0</v>
      </c>
      <c r="BF487" s="178">
        <f>IF(N487="snížená",J487,0)</f>
        <v>0</v>
      </c>
      <c r="BG487" s="178">
        <f>IF(N487="zákl. přenesená",J487,0)</f>
        <v>0</v>
      </c>
      <c r="BH487" s="178">
        <f>IF(N487="sníž. přenesená",J487,0)</f>
        <v>0</v>
      </c>
      <c r="BI487" s="178">
        <f>IF(N487="nulová",J487,0)</f>
        <v>0</v>
      </c>
      <c r="BJ487" s="20" t="s">
        <v>156</v>
      </c>
      <c r="BK487" s="178">
        <f>ROUND(I487*H487,2)</f>
        <v>0</v>
      </c>
      <c r="BL487" s="20" t="s">
        <v>282</v>
      </c>
      <c r="BM487" s="177" t="s">
        <v>2078</v>
      </c>
    </row>
    <row r="488" s="2" customFormat="1">
      <c r="A488" s="39"/>
      <c r="B488" s="40"/>
      <c r="C488" s="39"/>
      <c r="D488" s="179" t="s">
        <v>158</v>
      </c>
      <c r="E488" s="39"/>
      <c r="F488" s="180" t="s">
        <v>2079</v>
      </c>
      <c r="G488" s="39"/>
      <c r="H488" s="39"/>
      <c r="I488" s="181"/>
      <c r="J488" s="39"/>
      <c r="K488" s="39"/>
      <c r="L488" s="40"/>
      <c r="M488" s="182"/>
      <c r="N488" s="183"/>
      <c r="O488" s="73"/>
      <c r="P488" s="73"/>
      <c r="Q488" s="73"/>
      <c r="R488" s="73"/>
      <c r="S488" s="73"/>
      <c r="T488" s="74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20" t="s">
        <v>158</v>
      </c>
      <c r="AU488" s="20" t="s">
        <v>156</v>
      </c>
    </row>
    <row r="489" s="2" customFormat="1">
      <c r="A489" s="39"/>
      <c r="B489" s="40"/>
      <c r="C489" s="39"/>
      <c r="D489" s="184" t="s">
        <v>160</v>
      </c>
      <c r="E489" s="39"/>
      <c r="F489" s="185" t="s">
        <v>2080</v>
      </c>
      <c r="G489" s="39"/>
      <c r="H489" s="39"/>
      <c r="I489" s="181"/>
      <c r="J489" s="39"/>
      <c r="K489" s="39"/>
      <c r="L489" s="40"/>
      <c r="M489" s="182"/>
      <c r="N489" s="183"/>
      <c r="O489" s="73"/>
      <c r="P489" s="73"/>
      <c r="Q489" s="73"/>
      <c r="R489" s="73"/>
      <c r="S489" s="73"/>
      <c r="T489" s="74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20" t="s">
        <v>160</v>
      </c>
      <c r="AU489" s="20" t="s">
        <v>156</v>
      </c>
    </row>
    <row r="490" s="14" customFormat="1">
      <c r="A490" s="14"/>
      <c r="B490" s="193"/>
      <c r="C490" s="14"/>
      <c r="D490" s="179" t="s">
        <v>162</v>
      </c>
      <c r="E490" s="194" t="s">
        <v>3</v>
      </c>
      <c r="F490" s="195" t="s">
        <v>2081</v>
      </c>
      <c r="G490" s="14"/>
      <c r="H490" s="196">
        <v>2.3999999999999999</v>
      </c>
      <c r="I490" s="197"/>
      <c r="J490" s="14"/>
      <c r="K490" s="14"/>
      <c r="L490" s="193"/>
      <c r="M490" s="198"/>
      <c r="N490" s="199"/>
      <c r="O490" s="199"/>
      <c r="P490" s="199"/>
      <c r="Q490" s="199"/>
      <c r="R490" s="199"/>
      <c r="S490" s="199"/>
      <c r="T490" s="200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194" t="s">
        <v>162</v>
      </c>
      <c r="AU490" s="194" t="s">
        <v>156</v>
      </c>
      <c r="AV490" s="14" t="s">
        <v>156</v>
      </c>
      <c r="AW490" s="14" t="s">
        <v>37</v>
      </c>
      <c r="AX490" s="14" t="s">
        <v>84</v>
      </c>
      <c r="AY490" s="194" t="s">
        <v>148</v>
      </c>
    </row>
    <row r="491" s="2" customFormat="1" ht="16.5" customHeight="1">
      <c r="A491" s="39"/>
      <c r="B491" s="165"/>
      <c r="C491" s="212" t="s">
        <v>1568</v>
      </c>
      <c r="D491" s="212" t="s">
        <v>658</v>
      </c>
      <c r="E491" s="213" t="s">
        <v>2082</v>
      </c>
      <c r="F491" s="214" t="s">
        <v>2083</v>
      </c>
      <c r="G491" s="215" t="s">
        <v>276</v>
      </c>
      <c r="H491" s="216">
        <v>2.3999999999999999</v>
      </c>
      <c r="I491" s="217"/>
      <c r="J491" s="218">
        <f>ROUND(I491*H491,2)</f>
        <v>0</v>
      </c>
      <c r="K491" s="214" t="s">
        <v>154</v>
      </c>
      <c r="L491" s="219"/>
      <c r="M491" s="220" t="s">
        <v>3</v>
      </c>
      <c r="N491" s="221" t="s">
        <v>48</v>
      </c>
      <c r="O491" s="73"/>
      <c r="P491" s="175">
        <f>O491*H491</f>
        <v>0</v>
      </c>
      <c r="Q491" s="175">
        <v>0.0028500000000000001</v>
      </c>
      <c r="R491" s="175">
        <f>Q491*H491</f>
        <v>0.0068399999999999997</v>
      </c>
      <c r="S491" s="175">
        <v>0</v>
      </c>
      <c r="T491" s="176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177" t="s">
        <v>413</v>
      </c>
      <c r="AT491" s="177" t="s">
        <v>658</v>
      </c>
      <c r="AU491" s="177" t="s">
        <v>156</v>
      </c>
      <c r="AY491" s="20" t="s">
        <v>148</v>
      </c>
      <c r="BE491" s="178">
        <f>IF(N491="základní",J491,0)</f>
        <v>0</v>
      </c>
      <c r="BF491" s="178">
        <f>IF(N491="snížená",J491,0)</f>
        <v>0</v>
      </c>
      <c r="BG491" s="178">
        <f>IF(N491="zákl. přenesená",J491,0)</f>
        <v>0</v>
      </c>
      <c r="BH491" s="178">
        <f>IF(N491="sníž. přenesená",J491,0)</f>
        <v>0</v>
      </c>
      <c r="BI491" s="178">
        <f>IF(N491="nulová",J491,0)</f>
        <v>0</v>
      </c>
      <c r="BJ491" s="20" t="s">
        <v>156</v>
      </c>
      <c r="BK491" s="178">
        <f>ROUND(I491*H491,2)</f>
        <v>0</v>
      </c>
      <c r="BL491" s="20" t="s">
        <v>282</v>
      </c>
      <c r="BM491" s="177" t="s">
        <v>2084</v>
      </c>
    </row>
    <row r="492" s="2" customFormat="1">
      <c r="A492" s="39"/>
      <c r="B492" s="40"/>
      <c r="C492" s="39"/>
      <c r="D492" s="179" t="s">
        <v>158</v>
      </c>
      <c r="E492" s="39"/>
      <c r="F492" s="180" t="s">
        <v>2083</v>
      </c>
      <c r="G492" s="39"/>
      <c r="H492" s="39"/>
      <c r="I492" s="181"/>
      <c r="J492" s="39"/>
      <c r="K492" s="39"/>
      <c r="L492" s="40"/>
      <c r="M492" s="182"/>
      <c r="N492" s="183"/>
      <c r="O492" s="73"/>
      <c r="P492" s="73"/>
      <c r="Q492" s="73"/>
      <c r="R492" s="73"/>
      <c r="S492" s="73"/>
      <c r="T492" s="74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20" t="s">
        <v>158</v>
      </c>
      <c r="AU492" s="20" t="s">
        <v>156</v>
      </c>
    </row>
    <row r="493" s="2" customFormat="1" ht="24.15" customHeight="1">
      <c r="A493" s="39"/>
      <c r="B493" s="165"/>
      <c r="C493" s="166" t="s">
        <v>1574</v>
      </c>
      <c r="D493" s="166" t="s">
        <v>150</v>
      </c>
      <c r="E493" s="167" t="s">
        <v>2085</v>
      </c>
      <c r="F493" s="168" t="s">
        <v>2086</v>
      </c>
      <c r="G493" s="169" t="s">
        <v>853</v>
      </c>
      <c r="H493" s="222"/>
      <c r="I493" s="171"/>
      <c r="J493" s="172">
        <f>ROUND(I493*H493,2)</f>
        <v>0</v>
      </c>
      <c r="K493" s="168" t="s">
        <v>154</v>
      </c>
      <c r="L493" s="40"/>
      <c r="M493" s="173" t="s">
        <v>3</v>
      </c>
      <c r="N493" s="174" t="s">
        <v>48</v>
      </c>
      <c r="O493" s="73"/>
      <c r="P493" s="175">
        <f>O493*H493</f>
        <v>0</v>
      </c>
      <c r="Q493" s="175">
        <v>0</v>
      </c>
      <c r="R493" s="175">
        <f>Q493*H493</f>
        <v>0</v>
      </c>
      <c r="S493" s="175">
        <v>0</v>
      </c>
      <c r="T493" s="176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177" t="s">
        <v>282</v>
      </c>
      <c r="AT493" s="177" t="s">
        <v>150</v>
      </c>
      <c r="AU493" s="177" t="s">
        <v>156</v>
      </c>
      <c r="AY493" s="20" t="s">
        <v>148</v>
      </c>
      <c r="BE493" s="178">
        <f>IF(N493="základní",J493,0)</f>
        <v>0</v>
      </c>
      <c r="BF493" s="178">
        <f>IF(N493="snížená",J493,0)</f>
        <v>0</v>
      </c>
      <c r="BG493" s="178">
        <f>IF(N493="zákl. přenesená",J493,0)</f>
        <v>0</v>
      </c>
      <c r="BH493" s="178">
        <f>IF(N493="sníž. přenesená",J493,0)</f>
        <v>0</v>
      </c>
      <c r="BI493" s="178">
        <f>IF(N493="nulová",J493,0)</f>
        <v>0</v>
      </c>
      <c r="BJ493" s="20" t="s">
        <v>156</v>
      </c>
      <c r="BK493" s="178">
        <f>ROUND(I493*H493,2)</f>
        <v>0</v>
      </c>
      <c r="BL493" s="20" t="s">
        <v>282</v>
      </c>
      <c r="BM493" s="177" t="s">
        <v>2087</v>
      </c>
    </row>
    <row r="494" s="2" customFormat="1">
      <c r="A494" s="39"/>
      <c r="B494" s="40"/>
      <c r="C494" s="39"/>
      <c r="D494" s="179" t="s">
        <v>158</v>
      </c>
      <c r="E494" s="39"/>
      <c r="F494" s="180" t="s">
        <v>2088</v>
      </c>
      <c r="G494" s="39"/>
      <c r="H494" s="39"/>
      <c r="I494" s="181"/>
      <c r="J494" s="39"/>
      <c r="K494" s="39"/>
      <c r="L494" s="40"/>
      <c r="M494" s="182"/>
      <c r="N494" s="183"/>
      <c r="O494" s="73"/>
      <c r="P494" s="73"/>
      <c r="Q494" s="73"/>
      <c r="R494" s="73"/>
      <c r="S494" s="73"/>
      <c r="T494" s="74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20" t="s">
        <v>158</v>
      </c>
      <c r="AU494" s="20" t="s">
        <v>156</v>
      </c>
    </row>
    <row r="495" s="2" customFormat="1">
      <c r="A495" s="39"/>
      <c r="B495" s="40"/>
      <c r="C495" s="39"/>
      <c r="D495" s="184" t="s">
        <v>160</v>
      </c>
      <c r="E495" s="39"/>
      <c r="F495" s="185" t="s">
        <v>2089</v>
      </c>
      <c r="G495" s="39"/>
      <c r="H495" s="39"/>
      <c r="I495" s="181"/>
      <c r="J495" s="39"/>
      <c r="K495" s="39"/>
      <c r="L495" s="40"/>
      <c r="M495" s="182"/>
      <c r="N495" s="183"/>
      <c r="O495" s="73"/>
      <c r="P495" s="73"/>
      <c r="Q495" s="73"/>
      <c r="R495" s="73"/>
      <c r="S495" s="73"/>
      <c r="T495" s="74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20" t="s">
        <v>160</v>
      </c>
      <c r="AU495" s="20" t="s">
        <v>156</v>
      </c>
    </row>
    <row r="496" s="12" customFormat="1" ht="22.8" customHeight="1">
      <c r="A496" s="12"/>
      <c r="B496" s="152"/>
      <c r="C496" s="12"/>
      <c r="D496" s="153" t="s">
        <v>75</v>
      </c>
      <c r="E496" s="163" t="s">
        <v>1407</v>
      </c>
      <c r="F496" s="163" t="s">
        <v>1408</v>
      </c>
      <c r="G496" s="12"/>
      <c r="H496" s="12"/>
      <c r="I496" s="155"/>
      <c r="J496" s="164">
        <f>BK496</f>
        <v>0</v>
      </c>
      <c r="K496" s="12"/>
      <c r="L496" s="152"/>
      <c r="M496" s="157"/>
      <c r="N496" s="158"/>
      <c r="O496" s="158"/>
      <c r="P496" s="159">
        <f>SUM(P497:P504)</f>
        <v>0</v>
      </c>
      <c r="Q496" s="158"/>
      <c r="R496" s="159">
        <f>SUM(R497:R504)</f>
        <v>0.10190400000000001</v>
      </c>
      <c r="S496" s="158"/>
      <c r="T496" s="160">
        <f>SUM(T497:T504)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153" t="s">
        <v>156</v>
      </c>
      <c r="AT496" s="161" t="s">
        <v>75</v>
      </c>
      <c r="AU496" s="161" t="s">
        <v>84</v>
      </c>
      <c r="AY496" s="153" t="s">
        <v>148</v>
      </c>
      <c r="BK496" s="162">
        <f>SUM(BK497:BK504)</f>
        <v>0</v>
      </c>
    </row>
    <row r="497" s="2" customFormat="1" ht="33" customHeight="1">
      <c r="A497" s="39"/>
      <c r="B497" s="165"/>
      <c r="C497" s="166" t="s">
        <v>1579</v>
      </c>
      <c r="D497" s="166" t="s">
        <v>150</v>
      </c>
      <c r="E497" s="167" t="s">
        <v>2090</v>
      </c>
      <c r="F497" s="168" t="s">
        <v>2091</v>
      </c>
      <c r="G497" s="169" t="s">
        <v>153</v>
      </c>
      <c r="H497" s="170">
        <v>8.8000000000000007</v>
      </c>
      <c r="I497" s="171"/>
      <c r="J497" s="172">
        <f>ROUND(I497*H497,2)</f>
        <v>0</v>
      </c>
      <c r="K497" s="168" t="s">
        <v>154</v>
      </c>
      <c r="L497" s="40"/>
      <c r="M497" s="173" t="s">
        <v>3</v>
      </c>
      <c r="N497" s="174" t="s">
        <v>48</v>
      </c>
      <c r="O497" s="73"/>
      <c r="P497" s="175">
        <f>O497*H497</f>
        <v>0</v>
      </c>
      <c r="Q497" s="175">
        <v>0.01158</v>
      </c>
      <c r="R497" s="175">
        <f>Q497*H497</f>
        <v>0.10190400000000001</v>
      </c>
      <c r="S497" s="175">
        <v>0</v>
      </c>
      <c r="T497" s="176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177" t="s">
        <v>282</v>
      </c>
      <c r="AT497" s="177" t="s">
        <v>150</v>
      </c>
      <c r="AU497" s="177" t="s">
        <v>156</v>
      </c>
      <c r="AY497" s="20" t="s">
        <v>148</v>
      </c>
      <c r="BE497" s="178">
        <f>IF(N497="základní",J497,0)</f>
        <v>0</v>
      </c>
      <c r="BF497" s="178">
        <f>IF(N497="snížená",J497,0)</f>
        <v>0</v>
      </c>
      <c r="BG497" s="178">
        <f>IF(N497="zákl. přenesená",J497,0)</f>
        <v>0</v>
      </c>
      <c r="BH497" s="178">
        <f>IF(N497="sníž. přenesená",J497,0)</f>
        <v>0</v>
      </c>
      <c r="BI497" s="178">
        <f>IF(N497="nulová",J497,0)</f>
        <v>0</v>
      </c>
      <c r="BJ497" s="20" t="s">
        <v>156</v>
      </c>
      <c r="BK497" s="178">
        <f>ROUND(I497*H497,2)</f>
        <v>0</v>
      </c>
      <c r="BL497" s="20" t="s">
        <v>282</v>
      </c>
      <c r="BM497" s="177" t="s">
        <v>2092</v>
      </c>
    </row>
    <row r="498" s="2" customFormat="1">
      <c r="A498" s="39"/>
      <c r="B498" s="40"/>
      <c r="C498" s="39"/>
      <c r="D498" s="179" t="s">
        <v>158</v>
      </c>
      <c r="E498" s="39"/>
      <c r="F498" s="180" t="s">
        <v>2093</v>
      </c>
      <c r="G498" s="39"/>
      <c r="H498" s="39"/>
      <c r="I498" s="181"/>
      <c r="J498" s="39"/>
      <c r="K498" s="39"/>
      <c r="L498" s="40"/>
      <c r="M498" s="182"/>
      <c r="N498" s="183"/>
      <c r="O498" s="73"/>
      <c r="P498" s="73"/>
      <c r="Q498" s="73"/>
      <c r="R498" s="73"/>
      <c r="S498" s="73"/>
      <c r="T498" s="74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20" t="s">
        <v>158</v>
      </c>
      <c r="AU498" s="20" t="s">
        <v>156</v>
      </c>
    </row>
    <row r="499" s="2" customFormat="1">
      <c r="A499" s="39"/>
      <c r="B499" s="40"/>
      <c r="C499" s="39"/>
      <c r="D499" s="184" t="s">
        <v>160</v>
      </c>
      <c r="E499" s="39"/>
      <c r="F499" s="185" t="s">
        <v>2094</v>
      </c>
      <c r="G499" s="39"/>
      <c r="H499" s="39"/>
      <c r="I499" s="181"/>
      <c r="J499" s="39"/>
      <c r="K499" s="39"/>
      <c r="L499" s="40"/>
      <c r="M499" s="182"/>
      <c r="N499" s="183"/>
      <c r="O499" s="73"/>
      <c r="P499" s="73"/>
      <c r="Q499" s="73"/>
      <c r="R499" s="73"/>
      <c r="S499" s="73"/>
      <c r="T499" s="74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20" t="s">
        <v>160</v>
      </c>
      <c r="AU499" s="20" t="s">
        <v>156</v>
      </c>
    </row>
    <row r="500" s="13" customFormat="1">
      <c r="A500" s="13"/>
      <c r="B500" s="186"/>
      <c r="C500" s="13"/>
      <c r="D500" s="179" t="s">
        <v>162</v>
      </c>
      <c r="E500" s="187" t="s">
        <v>3</v>
      </c>
      <c r="F500" s="188" t="s">
        <v>2026</v>
      </c>
      <c r="G500" s="13"/>
      <c r="H500" s="187" t="s">
        <v>3</v>
      </c>
      <c r="I500" s="189"/>
      <c r="J500" s="13"/>
      <c r="K500" s="13"/>
      <c r="L500" s="186"/>
      <c r="M500" s="190"/>
      <c r="N500" s="191"/>
      <c r="O500" s="191"/>
      <c r="P500" s="191"/>
      <c r="Q500" s="191"/>
      <c r="R500" s="191"/>
      <c r="S500" s="191"/>
      <c r="T500" s="19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87" t="s">
        <v>162</v>
      </c>
      <c r="AU500" s="187" t="s">
        <v>156</v>
      </c>
      <c r="AV500" s="13" t="s">
        <v>84</v>
      </c>
      <c r="AW500" s="13" t="s">
        <v>37</v>
      </c>
      <c r="AX500" s="13" t="s">
        <v>76</v>
      </c>
      <c r="AY500" s="187" t="s">
        <v>148</v>
      </c>
    </row>
    <row r="501" s="14" customFormat="1">
      <c r="A501" s="14"/>
      <c r="B501" s="193"/>
      <c r="C501" s="14"/>
      <c r="D501" s="179" t="s">
        <v>162</v>
      </c>
      <c r="E501" s="194" t="s">
        <v>3</v>
      </c>
      <c r="F501" s="195" t="s">
        <v>2027</v>
      </c>
      <c r="G501" s="14"/>
      <c r="H501" s="196">
        <v>8.8000000000000007</v>
      </c>
      <c r="I501" s="197"/>
      <c r="J501" s="14"/>
      <c r="K501" s="14"/>
      <c r="L501" s="193"/>
      <c r="M501" s="198"/>
      <c r="N501" s="199"/>
      <c r="O501" s="199"/>
      <c r="P501" s="199"/>
      <c r="Q501" s="199"/>
      <c r="R501" s="199"/>
      <c r="S501" s="199"/>
      <c r="T501" s="200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194" t="s">
        <v>162</v>
      </c>
      <c r="AU501" s="194" t="s">
        <v>156</v>
      </c>
      <c r="AV501" s="14" t="s">
        <v>156</v>
      </c>
      <c r="AW501" s="14" t="s">
        <v>37</v>
      </c>
      <c r="AX501" s="14" t="s">
        <v>84</v>
      </c>
      <c r="AY501" s="194" t="s">
        <v>148</v>
      </c>
    </row>
    <row r="502" s="2" customFormat="1" ht="37.8" customHeight="1">
      <c r="A502" s="39"/>
      <c r="B502" s="165"/>
      <c r="C502" s="166" t="s">
        <v>1585</v>
      </c>
      <c r="D502" s="166" t="s">
        <v>150</v>
      </c>
      <c r="E502" s="167" t="s">
        <v>1481</v>
      </c>
      <c r="F502" s="168" t="s">
        <v>1482</v>
      </c>
      <c r="G502" s="169" t="s">
        <v>853</v>
      </c>
      <c r="H502" s="222"/>
      <c r="I502" s="171"/>
      <c r="J502" s="172">
        <f>ROUND(I502*H502,2)</f>
        <v>0</v>
      </c>
      <c r="K502" s="168" t="s">
        <v>154</v>
      </c>
      <c r="L502" s="40"/>
      <c r="M502" s="173" t="s">
        <v>3</v>
      </c>
      <c r="N502" s="174" t="s">
        <v>48</v>
      </c>
      <c r="O502" s="73"/>
      <c r="P502" s="175">
        <f>O502*H502</f>
        <v>0</v>
      </c>
      <c r="Q502" s="175">
        <v>0</v>
      </c>
      <c r="R502" s="175">
        <f>Q502*H502</f>
        <v>0</v>
      </c>
      <c r="S502" s="175">
        <v>0</v>
      </c>
      <c r="T502" s="176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177" t="s">
        <v>282</v>
      </c>
      <c r="AT502" s="177" t="s">
        <v>150</v>
      </c>
      <c r="AU502" s="177" t="s">
        <v>156</v>
      </c>
      <c r="AY502" s="20" t="s">
        <v>148</v>
      </c>
      <c r="BE502" s="178">
        <f>IF(N502="základní",J502,0)</f>
        <v>0</v>
      </c>
      <c r="BF502" s="178">
        <f>IF(N502="snížená",J502,0)</f>
        <v>0</v>
      </c>
      <c r="BG502" s="178">
        <f>IF(N502="zákl. přenesená",J502,0)</f>
        <v>0</v>
      </c>
      <c r="BH502" s="178">
        <f>IF(N502="sníž. přenesená",J502,0)</f>
        <v>0</v>
      </c>
      <c r="BI502" s="178">
        <f>IF(N502="nulová",J502,0)</f>
        <v>0</v>
      </c>
      <c r="BJ502" s="20" t="s">
        <v>156</v>
      </c>
      <c r="BK502" s="178">
        <f>ROUND(I502*H502,2)</f>
        <v>0</v>
      </c>
      <c r="BL502" s="20" t="s">
        <v>282</v>
      </c>
      <c r="BM502" s="177" t="s">
        <v>2095</v>
      </c>
    </row>
    <row r="503" s="2" customFormat="1">
      <c r="A503" s="39"/>
      <c r="B503" s="40"/>
      <c r="C503" s="39"/>
      <c r="D503" s="179" t="s">
        <v>158</v>
      </c>
      <c r="E503" s="39"/>
      <c r="F503" s="180" t="s">
        <v>1484</v>
      </c>
      <c r="G503" s="39"/>
      <c r="H503" s="39"/>
      <c r="I503" s="181"/>
      <c r="J503" s="39"/>
      <c r="K503" s="39"/>
      <c r="L503" s="40"/>
      <c r="M503" s="182"/>
      <c r="N503" s="183"/>
      <c r="O503" s="73"/>
      <c r="P503" s="73"/>
      <c r="Q503" s="73"/>
      <c r="R503" s="73"/>
      <c r="S503" s="73"/>
      <c r="T503" s="74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20" t="s">
        <v>158</v>
      </c>
      <c r="AU503" s="20" t="s">
        <v>156</v>
      </c>
    </row>
    <row r="504" s="2" customFormat="1">
      <c r="A504" s="39"/>
      <c r="B504" s="40"/>
      <c r="C504" s="39"/>
      <c r="D504" s="184" t="s">
        <v>160</v>
      </c>
      <c r="E504" s="39"/>
      <c r="F504" s="185" t="s">
        <v>1485</v>
      </c>
      <c r="G504" s="39"/>
      <c r="H504" s="39"/>
      <c r="I504" s="181"/>
      <c r="J504" s="39"/>
      <c r="K504" s="39"/>
      <c r="L504" s="40"/>
      <c r="M504" s="182"/>
      <c r="N504" s="183"/>
      <c r="O504" s="73"/>
      <c r="P504" s="73"/>
      <c r="Q504" s="73"/>
      <c r="R504" s="73"/>
      <c r="S504" s="73"/>
      <c r="T504" s="74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20" t="s">
        <v>160</v>
      </c>
      <c r="AU504" s="20" t="s">
        <v>156</v>
      </c>
    </row>
    <row r="505" s="12" customFormat="1" ht="22.8" customHeight="1">
      <c r="A505" s="12"/>
      <c r="B505" s="152"/>
      <c r="C505" s="12"/>
      <c r="D505" s="153" t="s">
        <v>75</v>
      </c>
      <c r="E505" s="163" t="s">
        <v>484</v>
      </c>
      <c r="F505" s="163" t="s">
        <v>485</v>
      </c>
      <c r="G505" s="12"/>
      <c r="H505" s="12"/>
      <c r="I505" s="155"/>
      <c r="J505" s="164">
        <f>BK505</f>
        <v>0</v>
      </c>
      <c r="K505" s="12"/>
      <c r="L505" s="152"/>
      <c r="M505" s="157"/>
      <c r="N505" s="158"/>
      <c r="O505" s="158"/>
      <c r="P505" s="159">
        <f>SUM(P506:P526)</f>
        <v>0</v>
      </c>
      <c r="Q505" s="158"/>
      <c r="R505" s="159">
        <f>SUM(R506:R526)</f>
        <v>0.13061600000000001</v>
      </c>
      <c r="S505" s="158"/>
      <c r="T505" s="160">
        <f>SUM(T506:T526)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153" t="s">
        <v>156</v>
      </c>
      <c r="AT505" s="161" t="s">
        <v>75</v>
      </c>
      <c r="AU505" s="161" t="s">
        <v>84</v>
      </c>
      <c r="AY505" s="153" t="s">
        <v>148</v>
      </c>
      <c r="BK505" s="162">
        <f>SUM(BK506:BK526)</f>
        <v>0</v>
      </c>
    </row>
    <row r="506" s="2" customFormat="1" ht="33" customHeight="1">
      <c r="A506" s="39"/>
      <c r="B506" s="165"/>
      <c r="C506" s="166" t="s">
        <v>1591</v>
      </c>
      <c r="D506" s="166" t="s">
        <v>150</v>
      </c>
      <c r="E506" s="167" t="s">
        <v>2096</v>
      </c>
      <c r="F506" s="168" t="s">
        <v>2097</v>
      </c>
      <c r="G506" s="169" t="s">
        <v>153</v>
      </c>
      <c r="H506" s="170">
        <v>2.3999999999999999</v>
      </c>
      <c r="I506" s="171"/>
      <c r="J506" s="172">
        <f>ROUND(I506*H506,2)</f>
        <v>0</v>
      </c>
      <c r="K506" s="168" t="s">
        <v>154</v>
      </c>
      <c r="L506" s="40"/>
      <c r="M506" s="173" t="s">
        <v>3</v>
      </c>
      <c r="N506" s="174" t="s">
        <v>48</v>
      </c>
      <c r="O506" s="73"/>
      <c r="P506" s="175">
        <f>O506*H506</f>
        <v>0</v>
      </c>
      <c r="Q506" s="175">
        <v>0.0066100000000000004</v>
      </c>
      <c r="R506" s="175">
        <f>Q506*H506</f>
        <v>0.015864</v>
      </c>
      <c r="S506" s="175">
        <v>0</v>
      </c>
      <c r="T506" s="176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177" t="s">
        <v>282</v>
      </c>
      <c r="AT506" s="177" t="s">
        <v>150</v>
      </c>
      <c r="AU506" s="177" t="s">
        <v>156</v>
      </c>
      <c r="AY506" s="20" t="s">
        <v>148</v>
      </c>
      <c r="BE506" s="178">
        <f>IF(N506="základní",J506,0)</f>
        <v>0</v>
      </c>
      <c r="BF506" s="178">
        <f>IF(N506="snížená",J506,0)</f>
        <v>0</v>
      </c>
      <c r="BG506" s="178">
        <f>IF(N506="zákl. přenesená",J506,0)</f>
        <v>0</v>
      </c>
      <c r="BH506" s="178">
        <f>IF(N506="sníž. přenesená",J506,0)</f>
        <v>0</v>
      </c>
      <c r="BI506" s="178">
        <f>IF(N506="nulová",J506,0)</f>
        <v>0</v>
      </c>
      <c r="BJ506" s="20" t="s">
        <v>156</v>
      </c>
      <c r="BK506" s="178">
        <f>ROUND(I506*H506,2)</f>
        <v>0</v>
      </c>
      <c r="BL506" s="20" t="s">
        <v>282</v>
      </c>
      <c r="BM506" s="177" t="s">
        <v>2098</v>
      </c>
    </row>
    <row r="507" s="2" customFormat="1">
      <c r="A507" s="39"/>
      <c r="B507" s="40"/>
      <c r="C507" s="39"/>
      <c r="D507" s="179" t="s">
        <v>158</v>
      </c>
      <c r="E507" s="39"/>
      <c r="F507" s="180" t="s">
        <v>2099</v>
      </c>
      <c r="G507" s="39"/>
      <c r="H507" s="39"/>
      <c r="I507" s="181"/>
      <c r="J507" s="39"/>
      <c r="K507" s="39"/>
      <c r="L507" s="40"/>
      <c r="M507" s="182"/>
      <c r="N507" s="183"/>
      <c r="O507" s="73"/>
      <c r="P507" s="73"/>
      <c r="Q507" s="73"/>
      <c r="R507" s="73"/>
      <c r="S507" s="73"/>
      <c r="T507" s="74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20" t="s">
        <v>158</v>
      </c>
      <c r="AU507" s="20" t="s">
        <v>156</v>
      </c>
    </row>
    <row r="508" s="2" customFormat="1">
      <c r="A508" s="39"/>
      <c r="B508" s="40"/>
      <c r="C508" s="39"/>
      <c r="D508" s="184" t="s">
        <v>160</v>
      </c>
      <c r="E508" s="39"/>
      <c r="F508" s="185" t="s">
        <v>2100</v>
      </c>
      <c r="G508" s="39"/>
      <c r="H508" s="39"/>
      <c r="I508" s="181"/>
      <c r="J508" s="39"/>
      <c r="K508" s="39"/>
      <c r="L508" s="40"/>
      <c r="M508" s="182"/>
      <c r="N508" s="183"/>
      <c r="O508" s="73"/>
      <c r="P508" s="73"/>
      <c r="Q508" s="73"/>
      <c r="R508" s="73"/>
      <c r="S508" s="73"/>
      <c r="T508" s="74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20" t="s">
        <v>160</v>
      </c>
      <c r="AU508" s="20" t="s">
        <v>156</v>
      </c>
    </row>
    <row r="509" s="13" customFormat="1">
      <c r="A509" s="13"/>
      <c r="B509" s="186"/>
      <c r="C509" s="13"/>
      <c r="D509" s="179" t="s">
        <v>162</v>
      </c>
      <c r="E509" s="187" t="s">
        <v>3</v>
      </c>
      <c r="F509" s="188" t="s">
        <v>2101</v>
      </c>
      <c r="G509" s="13"/>
      <c r="H509" s="187" t="s">
        <v>3</v>
      </c>
      <c r="I509" s="189"/>
      <c r="J509" s="13"/>
      <c r="K509" s="13"/>
      <c r="L509" s="186"/>
      <c r="M509" s="190"/>
      <c r="N509" s="191"/>
      <c r="O509" s="191"/>
      <c r="P509" s="191"/>
      <c r="Q509" s="191"/>
      <c r="R509" s="191"/>
      <c r="S509" s="191"/>
      <c r="T509" s="19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187" t="s">
        <v>162</v>
      </c>
      <c r="AU509" s="187" t="s">
        <v>156</v>
      </c>
      <c r="AV509" s="13" t="s">
        <v>84</v>
      </c>
      <c r="AW509" s="13" t="s">
        <v>37</v>
      </c>
      <c r="AX509" s="13" t="s">
        <v>76</v>
      </c>
      <c r="AY509" s="187" t="s">
        <v>148</v>
      </c>
    </row>
    <row r="510" s="14" customFormat="1">
      <c r="A510" s="14"/>
      <c r="B510" s="193"/>
      <c r="C510" s="14"/>
      <c r="D510" s="179" t="s">
        <v>162</v>
      </c>
      <c r="E510" s="194" t="s">
        <v>3</v>
      </c>
      <c r="F510" s="195" t="s">
        <v>2102</v>
      </c>
      <c r="G510" s="14"/>
      <c r="H510" s="196">
        <v>2.3999999999999999</v>
      </c>
      <c r="I510" s="197"/>
      <c r="J510" s="14"/>
      <c r="K510" s="14"/>
      <c r="L510" s="193"/>
      <c r="M510" s="198"/>
      <c r="N510" s="199"/>
      <c r="O510" s="199"/>
      <c r="P510" s="199"/>
      <c r="Q510" s="199"/>
      <c r="R510" s="199"/>
      <c r="S510" s="199"/>
      <c r="T510" s="200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194" t="s">
        <v>162</v>
      </c>
      <c r="AU510" s="194" t="s">
        <v>156</v>
      </c>
      <c r="AV510" s="14" t="s">
        <v>156</v>
      </c>
      <c r="AW510" s="14" t="s">
        <v>37</v>
      </c>
      <c r="AX510" s="14" t="s">
        <v>84</v>
      </c>
      <c r="AY510" s="194" t="s">
        <v>148</v>
      </c>
    </row>
    <row r="511" s="2" customFormat="1" ht="24.15" customHeight="1">
      <c r="A511" s="39"/>
      <c r="B511" s="165"/>
      <c r="C511" s="166" t="s">
        <v>1597</v>
      </c>
      <c r="D511" s="166" t="s">
        <v>150</v>
      </c>
      <c r="E511" s="167" t="s">
        <v>2103</v>
      </c>
      <c r="F511" s="168" t="s">
        <v>2104</v>
      </c>
      <c r="G511" s="169" t="s">
        <v>276</v>
      </c>
      <c r="H511" s="170">
        <v>32.600000000000001</v>
      </c>
      <c r="I511" s="171"/>
      <c r="J511" s="172">
        <f>ROUND(I511*H511,2)</f>
        <v>0</v>
      </c>
      <c r="K511" s="168" t="s">
        <v>154</v>
      </c>
      <c r="L511" s="40"/>
      <c r="M511" s="173" t="s">
        <v>3</v>
      </c>
      <c r="N511" s="174" t="s">
        <v>48</v>
      </c>
      <c r="O511" s="73"/>
      <c r="P511" s="175">
        <f>O511*H511</f>
        <v>0</v>
      </c>
      <c r="Q511" s="175">
        <v>0.0035200000000000001</v>
      </c>
      <c r="R511" s="175">
        <f>Q511*H511</f>
        <v>0.11475200000000001</v>
      </c>
      <c r="S511" s="175">
        <v>0</v>
      </c>
      <c r="T511" s="176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177" t="s">
        <v>282</v>
      </c>
      <c r="AT511" s="177" t="s">
        <v>150</v>
      </c>
      <c r="AU511" s="177" t="s">
        <v>156</v>
      </c>
      <c r="AY511" s="20" t="s">
        <v>148</v>
      </c>
      <c r="BE511" s="178">
        <f>IF(N511="základní",J511,0)</f>
        <v>0</v>
      </c>
      <c r="BF511" s="178">
        <f>IF(N511="snížená",J511,0)</f>
        <v>0</v>
      </c>
      <c r="BG511" s="178">
        <f>IF(N511="zákl. přenesená",J511,0)</f>
        <v>0</v>
      </c>
      <c r="BH511" s="178">
        <f>IF(N511="sníž. přenesená",J511,0)</f>
        <v>0</v>
      </c>
      <c r="BI511" s="178">
        <f>IF(N511="nulová",J511,0)</f>
        <v>0</v>
      </c>
      <c r="BJ511" s="20" t="s">
        <v>156</v>
      </c>
      <c r="BK511" s="178">
        <f>ROUND(I511*H511,2)</f>
        <v>0</v>
      </c>
      <c r="BL511" s="20" t="s">
        <v>282</v>
      </c>
      <c r="BM511" s="177" t="s">
        <v>2105</v>
      </c>
    </row>
    <row r="512" s="2" customFormat="1">
      <c r="A512" s="39"/>
      <c r="B512" s="40"/>
      <c r="C512" s="39"/>
      <c r="D512" s="179" t="s">
        <v>158</v>
      </c>
      <c r="E512" s="39"/>
      <c r="F512" s="180" t="s">
        <v>2106</v>
      </c>
      <c r="G512" s="39"/>
      <c r="H512" s="39"/>
      <c r="I512" s="181"/>
      <c r="J512" s="39"/>
      <c r="K512" s="39"/>
      <c r="L512" s="40"/>
      <c r="M512" s="182"/>
      <c r="N512" s="183"/>
      <c r="O512" s="73"/>
      <c r="P512" s="73"/>
      <c r="Q512" s="73"/>
      <c r="R512" s="73"/>
      <c r="S512" s="73"/>
      <c r="T512" s="74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20" t="s">
        <v>158</v>
      </c>
      <c r="AU512" s="20" t="s">
        <v>156</v>
      </c>
    </row>
    <row r="513" s="2" customFormat="1">
      <c r="A513" s="39"/>
      <c r="B513" s="40"/>
      <c r="C513" s="39"/>
      <c r="D513" s="184" t="s">
        <v>160</v>
      </c>
      <c r="E513" s="39"/>
      <c r="F513" s="185" t="s">
        <v>2107</v>
      </c>
      <c r="G513" s="39"/>
      <c r="H513" s="39"/>
      <c r="I513" s="181"/>
      <c r="J513" s="39"/>
      <c r="K513" s="39"/>
      <c r="L513" s="40"/>
      <c r="M513" s="182"/>
      <c r="N513" s="183"/>
      <c r="O513" s="73"/>
      <c r="P513" s="73"/>
      <c r="Q513" s="73"/>
      <c r="R513" s="73"/>
      <c r="S513" s="73"/>
      <c r="T513" s="74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20" t="s">
        <v>160</v>
      </c>
      <c r="AU513" s="20" t="s">
        <v>156</v>
      </c>
    </row>
    <row r="514" s="13" customFormat="1">
      <c r="A514" s="13"/>
      <c r="B514" s="186"/>
      <c r="C514" s="13"/>
      <c r="D514" s="179" t="s">
        <v>162</v>
      </c>
      <c r="E514" s="187" t="s">
        <v>3</v>
      </c>
      <c r="F514" s="188" t="s">
        <v>2108</v>
      </c>
      <c r="G514" s="13"/>
      <c r="H514" s="187" t="s">
        <v>3</v>
      </c>
      <c r="I514" s="189"/>
      <c r="J514" s="13"/>
      <c r="K514" s="13"/>
      <c r="L514" s="186"/>
      <c r="M514" s="190"/>
      <c r="N514" s="191"/>
      <c r="O514" s="191"/>
      <c r="P514" s="191"/>
      <c r="Q514" s="191"/>
      <c r="R514" s="191"/>
      <c r="S514" s="191"/>
      <c r="T514" s="19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187" t="s">
        <v>162</v>
      </c>
      <c r="AU514" s="187" t="s">
        <v>156</v>
      </c>
      <c r="AV514" s="13" t="s">
        <v>84</v>
      </c>
      <c r="AW514" s="13" t="s">
        <v>37</v>
      </c>
      <c r="AX514" s="13" t="s">
        <v>76</v>
      </c>
      <c r="AY514" s="187" t="s">
        <v>148</v>
      </c>
    </row>
    <row r="515" s="14" customFormat="1">
      <c r="A515" s="14"/>
      <c r="B515" s="193"/>
      <c r="C515" s="14"/>
      <c r="D515" s="179" t="s">
        <v>162</v>
      </c>
      <c r="E515" s="194" t="s">
        <v>3</v>
      </c>
      <c r="F515" s="195" t="s">
        <v>2109</v>
      </c>
      <c r="G515" s="14"/>
      <c r="H515" s="196">
        <v>26</v>
      </c>
      <c r="I515" s="197"/>
      <c r="J515" s="14"/>
      <c r="K515" s="14"/>
      <c r="L515" s="193"/>
      <c r="M515" s="198"/>
      <c r="N515" s="199"/>
      <c r="O515" s="199"/>
      <c r="P515" s="199"/>
      <c r="Q515" s="199"/>
      <c r="R515" s="199"/>
      <c r="S515" s="199"/>
      <c r="T515" s="200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194" t="s">
        <v>162</v>
      </c>
      <c r="AU515" s="194" t="s">
        <v>156</v>
      </c>
      <c r="AV515" s="14" t="s">
        <v>156</v>
      </c>
      <c r="AW515" s="14" t="s">
        <v>37</v>
      </c>
      <c r="AX515" s="14" t="s">
        <v>76</v>
      </c>
      <c r="AY515" s="194" t="s">
        <v>148</v>
      </c>
    </row>
    <row r="516" s="13" customFormat="1">
      <c r="A516" s="13"/>
      <c r="B516" s="186"/>
      <c r="C516" s="13"/>
      <c r="D516" s="179" t="s">
        <v>162</v>
      </c>
      <c r="E516" s="187" t="s">
        <v>3</v>
      </c>
      <c r="F516" s="188" t="s">
        <v>2110</v>
      </c>
      <c r="G516" s="13"/>
      <c r="H516" s="187" t="s">
        <v>3</v>
      </c>
      <c r="I516" s="189"/>
      <c r="J516" s="13"/>
      <c r="K516" s="13"/>
      <c r="L516" s="186"/>
      <c r="M516" s="190"/>
      <c r="N516" s="191"/>
      <c r="O516" s="191"/>
      <c r="P516" s="191"/>
      <c r="Q516" s="191"/>
      <c r="R516" s="191"/>
      <c r="S516" s="191"/>
      <c r="T516" s="19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187" t="s">
        <v>162</v>
      </c>
      <c r="AU516" s="187" t="s">
        <v>156</v>
      </c>
      <c r="AV516" s="13" t="s">
        <v>84</v>
      </c>
      <c r="AW516" s="13" t="s">
        <v>37</v>
      </c>
      <c r="AX516" s="13" t="s">
        <v>76</v>
      </c>
      <c r="AY516" s="187" t="s">
        <v>148</v>
      </c>
    </row>
    <row r="517" s="14" customFormat="1">
      <c r="A517" s="14"/>
      <c r="B517" s="193"/>
      <c r="C517" s="14"/>
      <c r="D517" s="179" t="s">
        <v>162</v>
      </c>
      <c r="E517" s="194" t="s">
        <v>3</v>
      </c>
      <c r="F517" s="195" t="s">
        <v>2111</v>
      </c>
      <c r="G517" s="14"/>
      <c r="H517" s="196">
        <v>4.7999999999999998</v>
      </c>
      <c r="I517" s="197"/>
      <c r="J517" s="14"/>
      <c r="K517" s="14"/>
      <c r="L517" s="193"/>
      <c r="M517" s="198"/>
      <c r="N517" s="199"/>
      <c r="O517" s="199"/>
      <c r="P517" s="199"/>
      <c r="Q517" s="199"/>
      <c r="R517" s="199"/>
      <c r="S517" s="199"/>
      <c r="T517" s="200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194" t="s">
        <v>162</v>
      </c>
      <c r="AU517" s="194" t="s">
        <v>156</v>
      </c>
      <c r="AV517" s="14" t="s">
        <v>156</v>
      </c>
      <c r="AW517" s="14" t="s">
        <v>37</v>
      </c>
      <c r="AX517" s="14" t="s">
        <v>76</v>
      </c>
      <c r="AY517" s="194" t="s">
        <v>148</v>
      </c>
    </row>
    <row r="518" s="13" customFormat="1">
      <c r="A518" s="13"/>
      <c r="B518" s="186"/>
      <c r="C518" s="13"/>
      <c r="D518" s="179" t="s">
        <v>162</v>
      </c>
      <c r="E518" s="187" t="s">
        <v>3</v>
      </c>
      <c r="F518" s="188" t="s">
        <v>2112</v>
      </c>
      <c r="G518" s="13"/>
      <c r="H518" s="187" t="s">
        <v>3</v>
      </c>
      <c r="I518" s="189"/>
      <c r="J518" s="13"/>
      <c r="K518" s="13"/>
      <c r="L518" s="186"/>
      <c r="M518" s="190"/>
      <c r="N518" s="191"/>
      <c r="O518" s="191"/>
      <c r="P518" s="191"/>
      <c r="Q518" s="191"/>
      <c r="R518" s="191"/>
      <c r="S518" s="191"/>
      <c r="T518" s="19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187" t="s">
        <v>162</v>
      </c>
      <c r="AU518" s="187" t="s">
        <v>156</v>
      </c>
      <c r="AV518" s="13" t="s">
        <v>84</v>
      </c>
      <c r="AW518" s="13" t="s">
        <v>37</v>
      </c>
      <c r="AX518" s="13" t="s">
        <v>76</v>
      </c>
      <c r="AY518" s="187" t="s">
        <v>148</v>
      </c>
    </row>
    <row r="519" s="14" customFormat="1">
      <c r="A519" s="14"/>
      <c r="B519" s="193"/>
      <c r="C519" s="14"/>
      <c r="D519" s="179" t="s">
        <v>162</v>
      </c>
      <c r="E519" s="194" t="s">
        <v>3</v>
      </c>
      <c r="F519" s="195" t="s">
        <v>541</v>
      </c>
      <c r="G519" s="14"/>
      <c r="H519" s="196">
        <v>1.8</v>
      </c>
      <c r="I519" s="197"/>
      <c r="J519" s="14"/>
      <c r="K519" s="14"/>
      <c r="L519" s="193"/>
      <c r="M519" s="198"/>
      <c r="N519" s="199"/>
      <c r="O519" s="199"/>
      <c r="P519" s="199"/>
      <c r="Q519" s="199"/>
      <c r="R519" s="199"/>
      <c r="S519" s="199"/>
      <c r="T519" s="200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194" t="s">
        <v>162</v>
      </c>
      <c r="AU519" s="194" t="s">
        <v>156</v>
      </c>
      <c r="AV519" s="14" t="s">
        <v>156</v>
      </c>
      <c r="AW519" s="14" t="s">
        <v>37</v>
      </c>
      <c r="AX519" s="14" t="s">
        <v>76</v>
      </c>
      <c r="AY519" s="194" t="s">
        <v>148</v>
      </c>
    </row>
    <row r="520" s="15" customFormat="1">
      <c r="A520" s="15"/>
      <c r="B520" s="201"/>
      <c r="C520" s="15"/>
      <c r="D520" s="179" t="s">
        <v>162</v>
      </c>
      <c r="E520" s="202" t="s">
        <v>3</v>
      </c>
      <c r="F520" s="203" t="s">
        <v>182</v>
      </c>
      <c r="G520" s="15"/>
      <c r="H520" s="204">
        <v>32.600000000000001</v>
      </c>
      <c r="I520" s="205"/>
      <c r="J520" s="15"/>
      <c r="K520" s="15"/>
      <c r="L520" s="201"/>
      <c r="M520" s="206"/>
      <c r="N520" s="207"/>
      <c r="O520" s="207"/>
      <c r="P520" s="207"/>
      <c r="Q520" s="207"/>
      <c r="R520" s="207"/>
      <c r="S520" s="207"/>
      <c r="T520" s="208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02" t="s">
        <v>162</v>
      </c>
      <c r="AU520" s="202" t="s">
        <v>156</v>
      </c>
      <c r="AV520" s="15" t="s">
        <v>155</v>
      </c>
      <c r="AW520" s="15" t="s">
        <v>37</v>
      </c>
      <c r="AX520" s="15" t="s">
        <v>84</v>
      </c>
      <c r="AY520" s="202" t="s">
        <v>148</v>
      </c>
    </row>
    <row r="521" s="2" customFormat="1" ht="33" customHeight="1">
      <c r="A521" s="39"/>
      <c r="B521" s="165"/>
      <c r="C521" s="166" t="s">
        <v>736</v>
      </c>
      <c r="D521" s="166" t="s">
        <v>150</v>
      </c>
      <c r="E521" s="167" t="s">
        <v>2113</v>
      </c>
      <c r="F521" s="168" t="s">
        <v>2114</v>
      </c>
      <c r="G521" s="169" t="s">
        <v>369</v>
      </c>
      <c r="H521" s="170">
        <v>52</v>
      </c>
      <c r="I521" s="171"/>
      <c r="J521" s="172">
        <f>ROUND(I521*H521,2)</f>
        <v>0</v>
      </c>
      <c r="K521" s="168" t="s">
        <v>154</v>
      </c>
      <c r="L521" s="40"/>
      <c r="M521" s="173" t="s">
        <v>3</v>
      </c>
      <c r="N521" s="174" t="s">
        <v>48</v>
      </c>
      <c r="O521" s="73"/>
      <c r="P521" s="175">
        <f>O521*H521</f>
        <v>0</v>
      </c>
      <c r="Q521" s="175">
        <v>0</v>
      </c>
      <c r="R521" s="175">
        <f>Q521*H521</f>
        <v>0</v>
      </c>
      <c r="S521" s="175">
        <v>0</v>
      </c>
      <c r="T521" s="176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177" t="s">
        <v>282</v>
      </c>
      <c r="AT521" s="177" t="s">
        <v>150</v>
      </c>
      <c r="AU521" s="177" t="s">
        <v>156</v>
      </c>
      <c r="AY521" s="20" t="s">
        <v>148</v>
      </c>
      <c r="BE521" s="178">
        <f>IF(N521="základní",J521,0)</f>
        <v>0</v>
      </c>
      <c r="BF521" s="178">
        <f>IF(N521="snížená",J521,0)</f>
        <v>0</v>
      </c>
      <c r="BG521" s="178">
        <f>IF(N521="zákl. přenesená",J521,0)</f>
        <v>0</v>
      </c>
      <c r="BH521" s="178">
        <f>IF(N521="sníž. přenesená",J521,0)</f>
        <v>0</v>
      </c>
      <c r="BI521" s="178">
        <f>IF(N521="nulová",J521,0)</f>
        <v>0</v>
      </c>
      <c r="BJ521" s="20" t="s">
        <v>156</v>
      </c>
      <c r="BK521" s="178">
        <f>ROUND(I521*H521,2)</f>
        <v>0</v>
      </c>
      <c r="BL521" s="20" t="s">
        <v>282</v>
      </c>
      <c r="BM521" s="177" t="s">
        <v>2115</v>
      </c>
    </row>
    <row r="522" s="2" customFormat="1">
      <c r="A522" s="39"/>
      <c r="B522" s="40"/>
      <c r="C522" s="39"/>
      <c r="D522" s="179" t="s">
        <v>158</v>
      </c>
      <c r="E522" s="39"/>
      <c r="F522" s="180" t="s">
        <v>2116</v>
      </c>
      <c r="G522" s="39"/>
      <c r="H522" s="39"/>
      <c r="I522" s="181"/>
      <c r="J522" s="39"/>
      <c r="K522" s="39"/>
      <c r="L522" s="40"/>
      <c r="M522" s="182"/>
      <c r="N522" s="183"/>
      <c r="O522" s="73"/>
      <c r="P522" s="73"/>
      <c r="Q522" s="73"/>
      <c r="R522" s="73"/>
      <c r="S522" s="73"/>
      <c r="T522" s="74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20" t="s">
        <v>158</v>
      </c>
      <c r="AU522" s="20" t="s">
        <v>156</v>
      </c>
    </row>
    <row r="523" s="2" customFormat="1">
      <c r="A523" s="39"/>
      <c r="B523" s="40"/>
      <c r="C523" s="39"/>
      <c r="D523" s="184" t="s">
        <v>160</v>
      </c>
      <c r="E523" s="39"/>
      <c r="F523" s="185" t="s">
        <v>2117</v>
      </c>
      <c r="G523" s="39"/>
      <c r="H523" s="39"/>
      <c r="I523" s="181"/>
      <c r="J523" s="39"/>
      <c r="K523" s="39"/>
      <c r="L523" s="40"/>
      <c r="M523" s="182"/>
      <c r="N523" s="183"/>
      <c r="O523" s="73"/>
      <c r="P523" s="73"/>
      <c r="Q523" s="73"/>
      <c r="R523" s="73"/>
      <c r="S523" s="73"/>
      <c r="T523" s="74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20" t="s">
        <v>160</v>
      </c>
      <c r="AU523" s="20" t="s">
        <v>156</v>
      </c>
    </row>
    <row r="524" s="2" customFormat="1" ht="24.15" customHeight="1">
      <c r="A524" s="39"/>
      <c r="B524" s="165"/>
      <c r="C524" s="166" t="s">
        <v>1608</v>
      </c>
      <c r="D524" s="166" t="s">
        <v>150</v>
      </c>
      <c r="E524" s="167" t="s">
        <v>1049</v>
      </c>
      <c r="F524" s="168" t="s">
        <v>1050</v>
      </c>
      <c r="G524" s="169" t="s">
        <v>853</v>
      </c>
      <c r="H524" s="222"/>
      <c r="I524" s="171"/>
      <c r="J524" s="172">
        <f>ROUND(I524*H524,2)</f>
        <v>0</v>
      </c>
      <c r="K524" s="168" t="s">
        <v>154</v>
      </c>
      <c r="L524" s="40"/>
      <c r="M524" s="173" t="s">
        <v>3</v>
      </c>
      <c r="N524" s="174" t="s">
        <v>48</v>
      </c>
      <c r="O524" s="73"/>
      <c r="P524" s="175">
        <f>O524*H524</f>
        <v>0</v>
      </c>
      <c r="Q524" s="175">
        <v>0</v>
      </c>
      <c r="R524" s="175">
        <f>Q524*H524</f>
        <v>0</v>
      </c>
      <c r="S524" s="175">
        <v>0</v>
      </c>
      <c r="T524" s="176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177" t="s">
        <v>282</v>
      </c>
      <c r="AT524" s="177" t="s">
        <v>150</v>
      </c>
      <c r="AU524" s="177" t="s">
        <v>156</v>
      </c>
      <c r="AY524" s="20" t="s">
        <v>148</v>
      </c>
      <c r="BE524" s="178">
        <f>IF(N524="základní",J524,0)</f>
        <v>0</v>
      </c>
      <c r="BF524" s="178">
        <f>IF(N524="snížená",J524,0)</f>
        <v>0</v>
      </c>
      <c r="BG524" s="178">
        <f>IF(N524="zákl. přenesená",J524,0)</f>
        <v>0</v>
      </c>
      <c r="BH524" s="178">
        <f>IF(N524="sníž. přenesená",J524,0)</f>
        <v>0</v>
      </c>
      <c r="BI524" s="178">
        <f>IF(N524="nulová",J524,0)</f>
        <v>0</v>
      </c>
      <c r="BJ524" s="20" t="s">
        <v>156</v>
      </c>
      <c r="BK524" s="178">
        <f>ROUND(I524*H524,2)</f>
        <v>0</v>
      </c>
      <c r="BL524" s="20" t="s">
        <v>282</v>
      </c>
      <c r="BM524" s="177" t="s">
        <v>2118</v>
      </c>
    </row>
    <row r="525" s="2" customFormat="1">
      <c r="A525" s="39"/>
      <c r="B525" s="40"/>
      <c r="C525" s="39"/>
      <c r="D525" s="179" t="s">
        <v>158</v>
      </c>
      <c r="E525" s="39"/>
      <c r="F525" s="180" t="s">
        <v>1052</v>
      </c>
      <c r="G525" s="39"/>
      <c r="H525" s="39"/>
      <c r="I525" s="181"/>
      <c r="J525" s="39"/>
      <c r="K525" s="39"/>
      <c r="L525" s="40"/>
      <c r="M525" s="182"/>
      <c r="N525" s="183"/>
      <c r="O525" s="73"/>
      <c r="P525" s="73"/>
      <c r="Q525" s="73"/>
      <c r="R525" s="73"/>
      <c r="S525" s="73"/>
      <c r="T525" s="74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20" t="s">
        <v>158</v>
      </c>
      <c r="AU525" s="20" t="s">
        <v>156</v>
      </c>
    </row>
    <row r="526" s="2" customFormat="1">
      <c r="A526" s="39"/>
      <c r="B526" s="40"/>
      <c r="C526" s="39"/>
      <c r="D526" s="184" t="s">
        <v>160</v>
      </c>
      <c r="E526" s="39"/>
      <c r="F526" s="185" t="s">
        <v>1053</v>
      </c>
      <c r="G526" s="39"/>
      <c r="H526" s="39"/>
      <c r="I526" s="181"/>
      <c r="J526" s="39"/>
      <c r="K526" s="39"/>
      <c r="L526" s="40"/>
      <c r="M526" s="182"/>
      <c r="N526" s="183"/>
      <c r="O526" s="73"/>
      <c r="P526" s="73"/>
      <c r="Q526" s="73"/>
      <c r="R526" s="73"/>
      <c r="S526" s="73"/>
      <c r="T526" s="74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20" t="s">
        <v>160</v>
      </c>
      <c r="AU526" s="20" t="s">
        <v>156</v>
      </c>
    </row>
    <row r="527" s="12" customFormat="1" ht="22.8" customHeight="1">
      <c r="A527" s="12"/>
      <c r="B527" s="152"/>
      <c r="C527" s="12"/>
      <c r="D527" s="153" t="s">
        <v>75</v>
      </c>
      <c r="E527" s="163" t="s">
        <v>554</v>
      </c>
      <c r="F527" s="163" t="s">
        <v>555</v>
      </c>
      <c r="G527" s="12"/>
      <c r="H527" s="12"/>
      <c r="I527" s="155"/>
      <c r="J527" s="164">
        <f>BK527</f>
        <v>0</v>
      </c>
      <c r="K527" s="12"/>
      <c r="L527" s="152"/>
      <c r="M527" s="157"/>
      <c r="N527" s="158"/>
      <c r="O527" s="158"/>
      <c r="P527" s="159">
        <f>SUM(P528:P598)</f>
        <v>0</v>
      </c>
      <c r="Q527" s="158"/>
      <c r="R527" s="159">
        <f>SUM(R528:R598)</f>
        <v>1.9205027000000001</v>
      </c>
      <c r="S527" s="158"/>
      <c r="T527" s="160">
        <f>SUM(T528:T598)</f>
        <v>0</v>
      </c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R527" s="153" t="s">
        <v>156</v>
      </c>
      <c r="AT527" s="161" t="s">
        <v>75</v>
      </c>
      <c r="AU527" s="161" t="s">
        <v>84</v>
      </c>
      <c r="AY527" s="153" t="s">
        <v>148</v>
      </c>
      <c r="BK527" s="162">
        <f>SUM(BK528:BK598)</f>
        <v>0</v>
      </c>
    </row>
    <row r="528" s="2" customFormat="1" ht="24.15" customHeight="1">
      <c r="A528" s="39"/>
      <c r="B528" s="165"/>
      <c r="C528" s="166" t="s">
        <v>1614</v>
      </c>
      <c r="D528" s="166" t="s">
        <v>150</v>
      </c>
      <c r="E528" s="167" t="s">
        <v>2119</v>
      </c>
      <c r="F528" s="168" t="s">
        <v>2120</v>
      </c>
      <c r="G528" s="169" t="s">
        <v>276</v>
      </c>
      <c r="H528" s="170">
        <v>32.600000000000001</v>
      </c>
      <c r="I528" s="171"/>
      <c r="J528" s="172">
        <f>ROUND(I528*H528,2)</f>
        <v>0</v>
      </c>
      <c r="K528" s="168" t="s">
        <v>154</v>
      </c>
      <c r="L528" s="40"/>
      <c r="M528" s="173" t="s">
        <v>3</v>
      </c>
      <c r="N528" s="174" t="s">
        <v>48</v>
      </c>
      <c r="O528" s="73"/>
      <c r="P528" s="175">
        <f>O528*H528</f>
        <v>0</v>
      </c>
      <c r="Q528" s="175">
        <v>0</v>
      </c>
      <c r="R528" s="175">
        <f>Q528*H528</f>
        <v>0</v>
      </c>
      <c r="S528" s="175">
        <v>0</v>
      </c>
      <c r="T528" s="176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177" t="s">
        <v>282</v>
      </c>
      <c r="AT528" s="177" t="s">
        <v>150</v>
      </c>
      <c r="AU528" s="177" t="s">
        <v>156</v>
      </c>
      <c r="AY528" s="20" t="s">
        <v>148</v>
      </c>
      <c r="BE528" s="178">
        <f>IF(N528="základní",J528,0)</f>
        <v>0</v>
      </c>
      <c r="BF528" s="178">
        <f>IF(N528="snížená",J528,0)</f>
        <v>0</v>
      </c>
      <c r="BG528" s="178">
        <f>IF(N528="zákl. přenesená",J528,0)</f>
        <v>0</v>
      </c>
      <c r="BH528" s="178">
        <f>IF(N528="sníž. přenesená",J528,0)</f>
        <v>0</v>
      </c>
      <c r="BI528" s="178">
        <f>IF(N528="nulová",J528,0)</f>
        <v>0</v>
      </c>
      <c r="BJ528" s="20" t="s">
        <v>156</v>
      </c>
      <c r="BK528" s="178">
        <f>ROUND(I528*H528,2)</f>
        <v>0</v>
      </c>
      <c r="BL528" s="20" t="s">
        <v>282</v>
      </c>
      <c r="BM528" s="177" t="s">
        <v>2121</v>
      </c>
    </row>
    <row r="529" s="2" customFormat="1">
      <c r="A529" s="39"/>
      <c r="B529" s="40"/>
      <c r="C529" s="39"/>
      <c r="D529" s="179" t="s">
        <v>158</v>
      </c>
      <c r="E529" s="39"/>
      <c r="F529" s="180" t="s">
        <v>2122</v>
      </c>
      <c r="G529" s="39"/>
      <c r="H529" s="39"/>
      <c r="I529" s="181"/>
      <c r="J529" s="39"/>
      <c r="K529" s="39"/>
      <c r="L529" s="40"/>
      <c r="M529" s="182"/>
      <c r="N529" s="183"/>
      <c r="O529" s="73"/>
      <c r="P529" s="73"/>
      <c r="Q529" s="73"/>
      <c r="R529" s="73"/>
      <c r="S529" s="73"/>
      <c r="T529" s="74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20" t="s">
        <v>158</v>
      </c>
      <c r="AU529" s="20" t="s">
        <v>156</v>
      </c>
    </row>
    <row r="530" s="2" customFormat="1">
      <c r="A530" s="39"/>
      <c r="B530" s="40"/>
      <c r="C530" s="39"/>
      <c r="D530" s="184" t="s">
        <v>160</v>
      </c>
      <c r="E530" s="39"/>
      <c r="F530" s="185" t="s">
        <v>2123</v>
      </c>
      <c r="G530" s="39"/>
      <c r="H530" s="39"/>
      <c r="I530" s="181"/>
      <c r="J530" s="39"/>
      <c r="K530" s="39"/>
      <c r="L530" s="40"/>
      <c r="M530" s="182"/>
      <c r="N530" s="183"/>
      <c r="O530" s="73"/>
      <c r="P530" s="73"/>
      <c r="Q530" s="73"/>
      <c r="R530" s="73"/>
      <c r="S530" s="73"/>
      <c r="T530" s="74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20" t="s">
        <v>160</v>
      </c>
      <c r="AU530" s="20" t="s">
        <v>156</v>
      </c>
    </row>
    <row r="531" s="13" customFormat="1">
      <c r="A531" s="13"/>
      <c r="B531" s="186"/>
      <c r="C531" s="13"/>
      <c r="D531" s="179" t="s">
        <v>162</v>
      </c>
      <c r="E531" s="187" t="s">
        <v>3</v>
      </c>
      <c r="F531" s="188" t="s">
        <v>220</v>
      </c>
      <c r="G531" s="13"/>
      <c r="H531" s="187" t="s">
        <v>3</v>
      </c>
      <c r="I531" s="189"/>
      <c r="J531" s="13"/>
      <c r="K531" s="13"/>
      <c r="L531" s="186"/>
      <c r="M531" s="190"/>
      <c r="N531" s="191"/>
      <c r="O531" s="191"/>
      <c r="P531" s="191"/>
      <c r="Q531" s="191"/>
      <c r="R531" s="191"/>
      <c r="S531" s="191"/>
      <c r="T531" s="19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187" t="s">
        <v>162</v>
      </c>
      <c r="AU531" s="187" t="s">
        <v>156</v>
      </c>
      <c r="AV531" s="13" t="s">
        <v>84</v>
      </c>
      <c r="AW531" s="13" t="s">
        <v>37</v>
      </c>
      <c r="AX531" s="13" t="s">
        <v>76</v>
      </c>
      <c r="AY531" s="187" t="s">
        <v>148</v>
      </c>
    </row>
    <row r="532" s="14" customFormat="1">
      <c r="A532" s="14"/>
      <c r="B532" s="193"/>
      <c r="C532" s="14"/>
      <c r="D532" s="179" t="s">
        <v>162</v>
      </c>
      <c r="E532" s="194" t="s">
        <v>3</v>
      </c>
      <c r="F532" s="195" t="s">
        <v>2109</v>
      </c>
      <c r="G532" s="14"/>
      <c r="H532" s="196">
        <v>26</v>
      </c>
      <c r="I532" s="197"/>
      <c r="J532" s="14"/>
      <c r="K532" s="14"/>
      <c r="L532" s="193"/>
      <c r="M532" s="198"/>
      <c r="N532" s="199"/>
      <c r="O532" s="199"/>
      <c r="P532" s="199"/>
      <c r="Q532" s="199"/>
      <c r="R532" s="199"/>
      <c r="S532" s="199"/>
      <c r="T532" s="200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194" t="s">
        <v>162</v>
      </c>
      <c r="AU532" s="194" t="s">
        <v>156</v>
      </c>
      <c r="AV532" s="14" t="s">
        <v>156</v>
      </c>
      <c r="AW532" s="14" t="s">
        <v>37</v>
      </c>
      <c r="AX532" s="14" t="s">
        <v>76</v>
      </c>
      <c r="AY532" s="194" t="s">
        <v>148</v>
      </c>
    </row>
    <row r="533" s="14" customFormat="1">
      <c r="A533" s="14"/>
      <c r="B533" s="193"/>
      <c r="C533" s="14"/>
      <c r="D533" s="179" t="s">
        <v>162</v>
      </c>
      <c r="E533" s="194" t="s">
        <v>3</v>
      </c>
      <c r="F533" s="195" t="s">
        <v>2111</v>
      </c>
      <c r="G533" s="14"/>
      <c r="H533" s="196">
        <v>4.7999999999999998</v>
      </c>
      <c r="I533" s="197"/>
      <c r="J533" s="14"/>
      <c r="K533" s="14"/>
      <c r="L533" s="193"/>
      <c r="M533" s="198"/>
      <c r="N533" s="199"/>
      <c r="O533" s="199"/>
      <c r="P533" s="199"/>
      <c r="Q533" s="199"/>
      <c r="R533" s="199"/>
      <c r="S533" s="199"/>
      <c r="T533" s="200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194" t="s">
        <v>162</v>
      </c>
      <c r="AU533" s="194" t="s">
        <v>156</v>
      </c>
      <c r="AV533" s="14" t="s">
        <v>156</v>
      </c>
      <c r="AW533" s="14" t="s">
        <v>37</v>
      </c>
      <c r="AX533" s="14" t="s">
        <v>76</v>
      </c>
      <c r="AY533" s="194" t="s">
        <v>148</v>
      </c>
    </row>
    <row r="534" s="14" customFormat="1">
      <c r="A534" s="14"/>
      <c r="B534" s="193"/>
      <c r="C534" s="14"/>
      <c r="D534" s="179" t="s">
        <v>162</v>
      </c>
      <c r="E534" s="194" t="s">
        <v>3</v>
      </c>
      <c r="F534" s="195" t="s">
        <v>541</v>
      </c>
      <c r="G534" s="14"/>
      <c r="H534" s="196">
        <v>1.8</v>
      </c>
      <c r="I534" s="197"/>
      <c r="J534" s="14"/>
      <c r="K534" s="14"/>
      <c r="L534" s="193"/>
      <c r="M534" s="198"/>
      <c r="N534" s="199"/>
      <c r="O534" s="199"/>
      <c r="P534" s="199"/>
      <c r="Q534" s="199"/>
      <c r="R534" s="199"/>
      <c r="S534" s="199"/>
      <c r="T534" s="200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194" t="s">
        <v>162</v>
      </c>
      <c r="AU534" s="194" t="s">
        <v>156</v>
      </c>
      <c r="AV534" s="14" t="s">
        <v>156</v>
      </c>
      <c r="AW534" s="14" t="s">
        <v>37</v>
      </c>
      <c r="AX534" s="14" t="s">
        <v>76</v>
      </c>
      <c r="AY534" s="194" t="s">
        <v>148</v>
      </c>
    </row>
    <row r="535" s="15" customFormat="1">
      <c r="A535" s="15"/>
      <c r="B535" s="201"/>
      <c r="C535" s="15"/>
      <c r="D535" s="179" t="s">
        <v>162</v>
      </c>
      <c r="E535" s="202" t="s">
        <v>3</v>
      </c>
      <c r="F535" s="203" t="s">
        <v>182</v>
      </c>
      <c r="G535" s="15"/>
      <c r="H535" s="204">
        <v>32.600000000000001</v>
      </c>
      <c r="I535" s="205"/>
      <c r="J535" s="15"/>
      <c r="K535" s="15"/>
      <c r="L535" s="201"/>
      <c r="M535" s="206"/>
      <c r="N535" s="207"/>
      <c r="O535" s="207"/>
      <c r="P535" s="207"/>
      <c r="Q535" s="207"/>
      <c r="R535" s="207"/>
      <c r="S535" s="207"/>
      <c r="T535" s="208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02" t="s">
        <v>162</v>
      </c>
      <c r="AU535" s="202" t="s">
        <v>156</v>
      </c>
      <c r="AV535" s="15" t="s">
        <v>155</v>
      </c>
      <c r="AW535" s="15" t="s">
        <v>37</v>
      </c>
      <c r="AX535" s="15" t="s">
        <v>84</v>
      </c>
      <c r="AY535" s="202" t="s">
        <v>148</v>
      </c>
    </row>
    <row r="536" s="2" customFormat="1" ht="24.15" customHeight="1">
      <c r="A536" s="39"/>
      <c r="B536" s="165"/>
      <c r="C536" s="212" t="s">
        <v>1622</v>
      </c>
      <c r="D536" s="212" t="s">
        <v>658</v>
      </c>
      <c r="E536" s="213" t="s">
        <v>2124</v>
      </c>
      <c r="F536" s="214" t="s">
        <v>2125</v>
      </c>
      <c r="G536" s="215" t="s">
        <v>276</v>
      </c>
      <c r="H536" s="216">
        <v>32.600000000000001</v>
      </c>
      <c r="I536" s="217"/>
      <c r="J536" s="218">
        <f>ROUND(I536*H536,2)</f>
        <v>0</v>
      </c>
      <c r="K536" s="214" t="s">
        <v>154</v>
      </c>
      <c r="L536" s="219"/>
      <c r="M536" s="220" t="s">
        <v>3</v>
      </c>
      <c r="N536" s="221" t="s">
        <v>48</v>
      </c>
      <c r="O536" s="73"/>
      <c r="P536" s="175">
        <f>O536*H536</f>
        <v>0</v>
      </c>
      <c r="Q536" s="175">
        <v>0.0060000000000000001</v>
      </c>
      <c r="R536" s="175">
        <f>Q536*H536</f>
        <v>0.19560000000000002</v>
      </c>
      <c r="S536" s="175">
        <v>0</v>
      </c>
      <c r="T536" s="176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177" t="s">
        <v>413</v>
      </c>
      <c r="AT536" s="177" t="s">
        <v>658</v>
      </c>
      <c r="AU536" s="177" t="s">
        <v>156</v>
      </c>
      <c r="AY536" s="20" t="s">
        <v>148</v>
      </c>
      <c r="BE536" s="178">
        <f>IF(N536="základní",J536,0)</f>
        <v>0</v>
      </c>
      <c r="BF536" s="178">
        <f>IF(N536="snížená",J536,0)</f>
        <v>0</v>
      </c>
      <c r="BG536" s="178">
        <f>IF(N536="zákl. přenesená",J536,0)</f>
        <v>0</v>
      </c>
      <c r="BH536" s="178">
        <f>IF(N536="sníž. přenesená",J536,0)</f>
        <v>0</v>
      </c>
      <c r="BI536" s="178">
        <f>IF(N536="nulová",J536,0)</f>
        <v>0</v>
      </c>
      <c r="BJ536" s="20" t="s">
        <v>156</v>
      </c>
      <c r="BK536" s="178">
        <f>ROUND(I536*H536,2)</f>
        <v>0</v>
      </c>
      <c r="BL536" s="20" t="s">
        <v>282</v>
      </c>
      <c r="BM536" s="177" t="s">
        <v>2126</v>
      </c>
    </row>
    <row r="537" s="2" customFormat="1">
      <c r="A537" s="39"/>
      <c r="B537" s="40"/>
      <c r="C537" s="39"/>
      <c r="D537" s="179" t="s">
        <v>158</v>
      </c>
      <c r="E537" s="39"/>
      <c r="F537" s="180" t="s">
        <v>2125</v>
      </c>
      <c r="G537" s="39"/>
      <c r="H537" s="39"/>
      <c r="I537" s="181"/>
      <c r="J537" s="39"/>
      <c r="K537" s="39"/>
      <c r="L537" s="40"/>
      <c r="M537" s="182"/>
      <c r="N537" s="183"/>
      <c r="O537" s="73"/>
      <c r="P537" s="73"/>
      <c r="Q537" s="73"/>
      <c r="R537" s="73"/>
      <c r="S537" s="73"/>
      <c r="T537" s="74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20" t="s">
        <v>158</v>
      </c>
      <c r="AU537" s="20" t="s">
        <v>156</v>
      </c>
    </row>
    <row r="538" s="2" customFormat="1" ht="24.15" customHeight="1">
      <c r="A538" s="39"/>
      <c r="B538" s="165"/>
      <c r="C538" s="166" t="s">
        <v>1629</v>
      </c>
      <c r="D538" s="166" t="s">
        <v>150</v>
      </c>
      <c r="E538" s="167" t="s">
        <v>2127</v>
      </c>
      <c r="F538" s="168" t="s">
        <v>2128</v>
      </c>
      <c r="G538" s="169" t="s">
        <v>276</v>
      </c>
      <c r="H538" s="170">
        <v>133</v>
      </c>
      <c r="I538" s="171"/>
      <c r="J538" s="172">
        <f>ROUND(I538*H538,2)</f>
        <v>0</v>
      </c>
      <c r="K538" s="168" t="s">
        <v>154</v>
      </c>
      <c r="L538" s="40"/>
      <c r="M538" s="173" t="s">
        <v>3</v>
      </c>
      <c r="N538" s="174" t="s">
        <v>48</v>
      </c>
      <c r="O538" s="73"/>
      <c r="P538" s="175">
        <f>O538*H538</f>
        <v>0</v>
      </c>
      <c r="Q538" s="175">
        <v>6.0000000000000002E-05</v>
      </c>
      <c r="R538" s="175">
        <f>Q538*H538</f>
        <v>0.007980000000000001</v>
      </c>
      <c r="S538" s="175">
        <v>0</v>
      </c>
      <c r="T538" s="176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177" t="s">
        <v>282</v>
      </c>
      <c r="AT538" s="177" t="s">
        <v>150</v>
      </c>
      <c r="AU538" s="177" t="s">
        <v>156</v>
      </c>
      <c r="AY538" s="20" t="s">
        <v>148</v>
      </c>
      <c r="BE538" s="178">
        <f>IF(N538="základní",J538,0)</f>
        <v>0</v>
      </c>
      <c r="BF538" s="178">
        <f>IF(N538="snížená",J538,0)</f>
        <v>0</v>
      </c>
      <c r="BG538" s="178">
        <f>IF(N538="zákl. přenesená",J538,0)</f>
        <v>0</v>
      </c>
      <c r="BH538" s="178">
        <f>IF(N538="sníž. přenesená",J538,0)</f>
        <v>0</v>
      </c>
      <c r="BI538" s="178">
        <f>IF(N538="nulová",J538,0)</f>
        <v>0</v>
      </c>
      <c r="BJ538" s="20" t="s">
        <v>156</v>
      </c>
      <c r="BK538" s="178">
        <f>ROUND(I538*H538,2)</f>
        <v>0</v>
      </c>
      <c r="BL538" s="20" t="s">
        <v>282</v>
      </c>
      <c r="BM538" s="177" t="s">
        <v>2129</v>
      </c>
    </row>
    <row r="539" s="2" customFormat="1">
      <c r="A539" s="39"/>
      <c r="B539" s="40"/>
      <c r="C539" s="39"/>
      <c r="D539" s="179" t="s">
        <v>158</v>
      </c>
      <c r="E539" s="39"/>
      <c r="F539" s="180" t="s">
        <v>2130</v>
      </c>
      <c r="G539" s="39"/>
      <c r="H539" s="39"/>
      <c r="I539" s="181"/>
      <c r="J539" s="39"/>
      <c r="K539" s="39"/>
      <c r="L539" s="40"/>
      <c r="M539" s="182"/>
      <c r="N539" s="183"/>
      <c r="O539" s="73"/>
      <c r="P539" s="73"/>
      <c r="Q539" s="73"/>
      <c r="R539" s="73"/>
      <c r="S539" s="73"/>
      <c r="T539" s="74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20" t="s">
        <v>158</v>
      </c>
      <c r="AU539" s="20" t="s">
        <v>156</v>
      </c>
    </row>
    <row r="540" s="2" customFormat="1">
      <c r="A540" s="39"/>
      <c r="B540" s="40"/>
      <c r="C540" s="39"/>
      <c r="D540" s="184" t="s">
        <v>160</v>
      </c>
      <c r="E540" s="39"/>
      <c r="F540" s="185" t="s">
        <v>2131</v>
      </c>
      <c r="G540" s="39"/>
      <c r="H540" s="39"/>
      <c r="I540" s="181"/>
      <c r="J540" s="39"/>
      <c r="K540" s="39"/>
      <c r="L540" s="40"/>
      <c r="M540" s="182"/>
      <c r="N540" s="183"/>
      <c r="O540" s="73"/>
      <c r="P540" s="73"/>
      <c r="Q540" s="73"/>
      <c r="R540" s="73"/>
      <c r="S540" s="73"/>
      <c r="T540" s="74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20" t="s">
        <v>160</v>
      </c>
      <c r="AU540" s="20" t="s">
        <v>156</v>
      </c>
    </row>
    <row r="541" s="13" customFormat="1">
      <c r="A541" s="13"/>
      <c r="B541" s="186"/>
      <c r="C541" s="13"/>
      <c r="D541" s="179" t="s">
        <v>162</v>
      </c>
      <c r="E541" s="187" t="s">
        <v>3</v>
      </c>
      <c r="F541" s="188" t="s">
        <v>220</v>
      </c>
      <c r="G541" s="13"/>
      <c r="H541" s="187" t="s">
        <v>3</v>
      </c>
      <c r="I541" s="189"/>
      <c r="J541" s="13"/>
      <c r="K541" s="13"/>
      <c r="L541" s="186"/>
      <c r="M541" s="190"/>
      <c r="N541" s="191"/>
      <c r="O541" s="191"/>
      <c r="P541" s="191"/>
      <c r="Q541" s="191"/>
      <c r="R541" s="191"/>
      <c r="S541" s="191"/>
      <c r="T541" s="19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187" t="s">
        <v>162</v>
      </c>
      <c r="AU541" s="187" t="s">
        <v>156</v>
      </c>
      <c r="AV541" s="13" t="s">
        <v>84</v>
      </c>
      <c r="AW541" s="13" t="s">
        <v>37</v>
      </c>
      <c r="AX541" s="13" t="s">
        <v>76</v>
      </c>
      <c r="AY541" s="187" t="s">
        <v>148</v>
      </c>
    </row>
    <row r="542" s="14" customFormat="1">
      <c r="A542" s="14"/>
      <c r="B542" s="193"/>
      <c r="C542" s="14"/>
      <c r="D542" s="179" t="s">
        <v>162</v>
      </c>
      <c r="E542" s="194" t="s">
        <v>3</v>
      </c>
      <c r="F542" s="195" t="s">
        <v>1824</v>
      </c>
      <c r="G542" s="14"/>
      <c r="H542" s="196">
        <v>108</v>
      </c>
      <c r="I542" s="197"/>
      <c r="J542" s="14"/>
      <c r="K542" s="14"/>
      <c r="L542" s="193"/>
      <c r="M542" s="198"/>
      <c r="N542" s="199"/>
      <c r="O542" s="199"/>
      <c r="P542" s="199"/>
      <c r="Q542" s="199"/>
      <c r="R542" s="199"/>
      <c r="S542" s="199"/>
      <c r="T542" s="200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194" t="s">
        <v>162</v>
      </c>
      <c r="AU542" s="194" t="s">
        <v>156</v>
      </c>
      <c r="AV542" s="14" t="s">
        <v>156</v>
      </c>
      <c r="AW542" s="14" t="s">
        <v>37</v>
      </c>
      <c r="AX542" s="14" t="s">
        <v>76</v>
      </c>
      <c r="AY542" s="194" t="s">
        <v>148</v>
      </c>
    </row>
    <row r="543" s="14" customFormat="1">
      <c r="A543" s="14"/>
      <c r="B543" s="193"/>
      <c r="C543" s="14"/>
      <c r="D543" s="179" t="s">
        <v>162</v>
      </c>
      <c r="E543" s="194" t="s">
        <v>3</v>
      </c>
      <c r="F543" s="195" t="s">
        <v>1825</v>
      </c>
      <c r="G543" s="14"/>
      <c r="H543" s="196">
        <v>16.800000000000001</v>
      </c>
      <c r="I543" s="197"/>
      <c r="J543" s="14"/>
      <c r="K543" s="14"/>
      <c r="L543" s="193"/>
      <c r="M543" s="198"/>
      <c r="N543" s="199"/>
      <c r="O543" s="199"/>
      <c r="P543" s="199"/>
      <c r="Q543" s="199"/>
      <c r="R543" s="199"/>
      <c r="S543" s="199"/>
      <c r="T543" s="200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194" t="s">
        <v>162</v>
      </c>
      <c r="AU543" s="194" t="s">
        <v>156</v>
      </c>
      <c r="AV543" s="14" t="s">
        <v>156</v>
      </c>
      <c r="AW543" s="14" t="s">
        <v>37</v>
      </c>
      <c r="AX543" s="14" t="s">
        <v>76</v>
      </c>
      <c r="AY543" s="194" t="s">
        <v>148</v>
      </c>
    </row>
    <row r="544" s="14" customFormat="1">
      <c r="A544" s="14"/>
      <c r="B544" s="193"/>
      <c r="C544" s="14"/>
      <c r="D544" s="179" t="s">
        <v>162</v>
      </c>
      <c r="E544" s="194" t="s">
        <v>3</v>
      </c>
      <c r="F544" s="195" t="s">
        <v>1826</v>
      </c>
      <c r="G544" s="14"/>
      <c r="H544" s="196">
        <v>8.1999999999999993</v>
      </c>
      <c r="I544" s="197"/>
      <c r="J544" s="14"/>
      <c r="K544" s="14"/>
      <c r="L544" s="193"/>
      <c r="M544" s="198"/>
      <c r="N544" s="199"/>
      <c r="O544" s="199"/>
      <c r="P544" s="199"/>
      <c r="Q544" s="199"/>
      <c r="R544" s="199"/>
      <c r="S544" s="199"/>
      <c r="T544" s="200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194" t="s">
        <v>162</v>
      </c>
      <c r="AU544" s="194" t="s">
        <v>156</v>
      </c>
      <c r="AV544" s="14" t="s">
        <v>156</v>
      </c>
      <c r="AW544" s="14" t="s">
        <v>37</v>
      </c>
      <c r="AX544" s="14" t="s">
        <v>76</v>
      </c>
      <c r="AY544" s="194" t="s">
        <v>148</v>
      </c>
    </row>
    <row r="545" s="15" customFormat="1">
      <c r="A545" s="15"/>
      <c r="B545" s="201"/>
      <c r="C545" s="15"/>
      <c r="D545" s="179" t="s">
        <v>162</v>
      </c>
      <c r="E545" s="202" t="s">
        <v>3</v>
      </c>
      <c r="F545" s="203" t="s">
        <v>182</v>
      </c>
      <c r="G545" s="15"/>
      <c r="H545" s="204">
        <v>133</v>
      </c>
      <c r="I545" s="205"/>
      <c r="J545" s="15"/>
      <c r="K545" s="15"/>
      <c r="L545" s="201"/>
      <c r="M545" s="206"/>
      <c r="N545" s="207"/>
      <c r="O545" s="207"/>
      <c r="P545" s="207"/>
      <c r="Q545" s="207"/>
      <c r="R545" s="207"/>
      <c r="S545" s="207"/>
      <c r="T545" s="208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02" t="s">
        <v>162</v>
      </c>
      <c r="AU545" s="202" t="s">
        <v>156</v>
      </c>
      <c r="AV545" s="15" t="s">
        <v>155</v>
      </c>
      <c r="AW545" s="15" t="s">
        <v>37</v>
      </c>
      <c r="AX545" s="15" t="s">
        <v>84</v>
      </c>
      <c r="AY545" s="202" t="s">
        <v>148</v>
      </c>
    </row>
    <row r="546" s="2" customFormat="1" ht="24.15" customHeight="1">
      <c r="A546" s="39"/>
      <c r="B546" s="165"/>
      <c r="C546" s="166" t="s">
        <v>1634</v>
      </c>
      <c r="D546" s="166" t="s">
        <v>150</v>
      </c>
      <c r="E546" s="167" t="s">
        <v>2132</v>
      </c>
      <c r="F546" s="168" t="s">
        <v>2133</v>
      </c>
      <c r="G546" s="169" t="s">
        <v>276</v>
      </c>
      <c r="H546" s="170">
        <v>133</v>
      </c>
      <c r="I546" s="171"/>
      <c r="J546" s="172">
        <f>ROUND(I546*H546,2)</f>
        <v>0</v>
      </c>
      <c r="K546" s="168" t="s">
        <v>154</v>
      </c>
      <c r="L546" s="40"/>
      <c r="M546" s="173" t="s">
        <v>3</v>
      </c>
      <c r="N546" s="174" t="s">
        <v>48</v>
      </c>
      <c r="O546" s="73"/>
      <c r="P546" s="175">
        <f>O546*H546</f>
        <v>0</v>
      </c>
      <c r="Q546" s="175">
        <v>6.9999999999999994E-05</v>
      </c>
      <c r="R546" s="175">
        <f>Q546*H546</f>
        <v>0.0093099999999999988</v>
      </c>
      <c r="S546" s="175">
        <v>0</v>
      </c>
      <c r="T546" s="176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177" t="s">
        <v>282</v>
      </c>
      <c r="AT546" s="177" t="s">
        <v>150</v>
      </c>
      <c r="AU546" s="177" t="s">
        <v>156</v>
      </c>
      <c r="AY546" s="20" t="s">
        <v>148</v>
      </c>
      <c r="BE546" s="178">
        <f>IF(N546="základní",J546,0)</f>
        <v>0</v>
      </c>
      <c r="BF546" s="178">
        <f>IF(N546="snížená",J546,0)</f>
        <v>0</v>
      </c>
      <c r="BG546" s="178">
        <f>IF(N546="zákl. přenesená",J546,0)</f>
        <v>0</v>
      </c>
      <c r="BH546" s="178">
        <f>IF(N546="sníž. přenesená",J546,0)</f>
        <v>0</v>
      </c>
      <c r="BI546" s="178">
        <f>IF(N546="nulová",J546,0)</f>
        <v>0</v>
      </c>
      <c r="BJ546" s="20" t="s">
        <v>156</v>
      </c>
      <c r="BK546" s="178">
        <f>ROUND(I546*H546,2)</f>
        <v>0</v>
      </c>
      <c r="BL546" s="20" t="s">
        <v>282</v>
      </c>
      <c r="BM546" s="177" t="s">
        <v>2134</v>
      </c>
    </row>
    <row r="547" s="2" customFormat="1">
      <c r="A547" s="39"/>
      <c r="B547" s="40"/>
      <c r="C547" s="39"/>
      <c r="D547" s="179" t="s">
        <v>158</v>
      </c>
      <c r="E547" s="39"/>
      <c r="F547" s="180" t="s">
        <v>2135</v>
      </c>
      <c r="G547" s="39"/>
      <c r="H547" s="39"/>
      <c r="I547" s="181"/>
      <c r="J547" s="39"/>
      <c r="K547" s="39"/>
      <c r="L547" s="40"/>
      <c r="M547" s="182"/>
      <c r="N547" s="183"/>
      <c r="O547" s="73"/>
      <c r="P547" s="73"/>
      <c r="Q547" s="73"/>
      <c r="R547" s="73"/>
      <c r="S547" s="73"/>
      <c r="T547" s="74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20" t="s">
        <v>158</v>
      </c>
      <c r="AU547" s="20" t="s">
        <v>156</v>
      </c>
    </row>
    <row r="548" s="2" customFormat="1">
      <c r="A548" s="39"/>
      <c r="B548" s="40"/>
      <c r="C548" s="39"/>
      <c r="D548" s="184" t="s">
        <v>160</v>
      </c>
      <c r="E548" s="39"/>
      <c r="F548" s="185" t="s">
        <v>2136</v>
      </c>
      <c r="G548" s="39"/>
      <c r="H548" s="39"/>
      <c r="I548" s="181"/>
      <c r="J548" s="39"/>
      <c r="K548" s="39"/>
      <c r="L548" s="40"/>
      <c r="M548" s="182"/>
      <c r="N548" s="183"/>
      <c r="O548" s="73"/>
      <c r="P548" s="73"/>
      <c r="Q548" s="73"/>
      <c r="R548" s="73"/>
      <c r="S548" s="73"/>
      <c r="T548" s="74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20" t="s">
        <v>160</v>
      </c>
      <c r="AU548" s="20" t="s">
        <v>156</v>
      </c>
    </row>
    <row r="549" s="2" customFormat="1" ht="24.15" customHeight="1">
      <c r="A549" s="39"/>
      <c r="B549" s="165"/>
      <c r="C549" s="166" t="s">
        <v>1641</v>
      </c>
      <c r="D549" s="166" t="s">
        <v>150</v>
      </c>
      <c r="E549" s="167" t="s">
        <v>2137</v>
      </c>
      <c r="F549" s="168" t="s">
        <v>2138</v>
      </c>
      <c r="G549" s="169" t="s">
        <v>153</v>
      </c>
      <c r="H549" s="170">
        <v>36.399999999999999</v>
      </c>
      <c r="I549" s="171"/>
      <c r="J549" s="172">
        <f>ROUND(I549*H549,2)</f>
        <v>0</v>
      </c>
      <c r="K549" s="168" t="s">
        <v>154</v>
      </c>
      <c r="L549" s="40"/>
      <c r="M549" s="173" t="s">
        <v>3</v>
      </c>
      <c r="N549" s="174" t="s">
        <v>48</v>
      </c>
      <c r="O549" s="73"/>
      <c r="P549" s="175">
        <f>O549*H549</f>
        <v>0</v>
      </c>
      <c r="Q549" s="175">
        <v>0.00027</v>
      </c>
      <c r="R549" s="175">
        <f>Q549*H549</f>
        <v>0.0098279999999999999</v>
      </c>
      <c r="S549" s="175">
        <v>0</v>
      </c>
      <c r="T549" s="176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177" t="s">
        <v>282</v>
      </c>
      <c r="AT549" s="177" t="s">
        <v>150</v>
      </c>
      <c r="AU549" s="177" t="s">
        <v>156</v>
      </c>
      <c r="AY549" s="20" t="s">
        <v>148</v>
      </c>
      <c r="BE549" s="178">
        <f>IF(N549="základní",J549,0)</f>
        <v>0</v>
      </c>
      <c r="BF549" s="178">
        <f>IF(N549="snížená",J549,0)</f>
        <v>0</v>
      </c>
      <c r="BG549" s="178">
        <f>IF(N549="zákl. přenesená",J549,0)</f>
        <v>0</v>
      </c>
      <c r="BH549" s="178">
        <f>IF(N549="sníž. přenesená",J549,0)</f>
        <v>0</v>
      </c>
      <c r="BI549" s="178">
        <f>IF(N549="nulová",J549,0)</f>
        <v>0</v>
      </c>
      <c r="BJ549" s="20" t="s">
        <v>156</v>
      </c>
      <c r="BK549" s="178">
        <f>ROUND(I549*H549,2)</f>
        <v>0</v>
      </c>
      <c r="BL549" s="20" t="s">
        <v>282</v>
      </c>
      <c r="BM549" s="177" t="s">
        <v>2139</v>
      </c>
    </row>
    <row r="550" s="2" customFormat="1">
      <c r="A550" s="39"/>
      <c r="B550" s="40"/>
      <c r="C550" s="39"/>
      <c r="D550" s="179" t="s">
        <v>158</v>
      </c>
      <c r="E550" s="39"/>
      <c r="F550" s="180" t="s">
        <v>2140</v>
      </c>
      <c r="G550" s="39"/>
      <c r="H550" s="39"/>
      <c r="I550" s="181"/>
      <c r="J550" s="39"/>
      <c r="K550" s="39"/>
      <c r="L550" s="40"/>
      <c r="M550" s="182"/>
      <c r="N550" s="183"/>
      <c r="O550" s="73"/>
      <c r="P550" s="73"/>
      <c r="Q550" s="73"/>
      <c r="R550" s="73"/>
      <c r="S550" s="73"/>
      <c r="T550" s="74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20" t="s">
        <v>158</v>
      </c>
      <c r="AU550" s="20" t="s">
        <v>156</v>
      </c>
    </row>
    <row r="551" s="2" customFormat="1">
      <c r="A551" s="39"/>
      <c r="B551" s="40"/>
      <c r="C551" s="39"/>
      <c r="D551" s="184" t="s">
        <v>160</v>
      </c>
      <c r="E551" s="39"/>
      <c r="F551" s="185" t="s">
        <v>2141</v>
      </c>
      <c r="G551" s="39"/>
      <c r="H551" s="39"/>
      <c r="I551" s="181"/>
      <c r="J551" s="39"/>
      <c r="K551" s="39"/>
      <c r="L551" s="40"/>
      <c r="M551" s="182"/>
      <c r="N551" s="183"/>
      <c r="O551" s="73"/>
      <c r="P551" s="73"/>
      <c r="Q551" s="73"/>
      <c r="R551" s="73"/>
      <c r="S551" s="73"/>
      <c r="T551" s="74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20" t="s">
        <v>160</v>
      </c>
      <c r="AU551" s="20" t="s">
        <v>156</v>
      </c>
    </row>
    <row r="552" s="13" customFormat="1">
      <c r="A552" s="13"/>
      <c r="B552" s="186"/>
      <c r="C552" s="13"/>
      <c r="D552" s="179" t="s">
        <v>162</v>
      </c>
      <c r="E552" s="187" t="s">
        <v>3</v>
      </c>
      <c r="F552" s="188" t="s">
        <v>1296</v>
      </c>
      <c r="G552" s="13"/>
      <c r="H552" s="187" t="s">
        <v>3</v>
      </c>
      <c r="I552" s="189"/>
      <c r="J552" s="13"/>
      <c r="K552" s="13"/>
      <c r="L552" s="186"/>
      <c r="M552" s="190"/>
      <c r="N552" s="191"/>
      <c r="O552" s="191"/>
      <c r="P552" s="191"/>
      <c r="Q552" s="191"/>
      <c r="R552" s="191"/>
      <c r="S552" s="191"/>
      <c r="T552" s="192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187" t="s">
        <v>162</v>
      </c>
      <c r="AU552" s="187" t="s">
        <v>156</v>
      </c>
      <c r="AV552" s="13" t="s">
        <v>84</v>
      </c>
      <c r="AW552" s="13" t="s">
        <v>37</v>
      </c>
      <c r="AX552" s="13" t="s">
        <v>76</v>
      </c>
      <c r="AY552" s="187" t="s">
        <v>148</v>
      </c>
    </row>
    <row r="553" s="14" customFormat="1">
      <c r="A553" s="14"/>
      <c r="B553" s="193"/>
      <c r="C553" s="14"/>
      <c r="D553" s="179" t="s">
        <v>162</v>
      </c>
      <c r="E553" s="194" t="s">
        <v>3</v>
      </c>
      <c r="F553" s="195" t="s">
        <v>1935</v>
      </c>
      <c r="G553" s="14"/>
      <c r="H553" s="196">
        <v>36.399999999999999</v>
      </c>
      <c r="I553" s="197"/>
      <c r="J553" s="14"/>
      <c r="K553" s="14"/>
      <c r="L553" s="193"/>
      <c r="M553" s="198"/>
      <c r="N553" s="199"/>
      <c r="O553" s="199"/>
      <c r="P553" s="199"/>
      <c r="Q553" s="199"/>
      <c r="R553" s="199"/>
      <c r="S553" s="199"/>
      <c r="T553" s="200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194" t="s">
        <v>162</v>
      </c>
      <c r="AU553" s="194" t="s">
        <v>156</v>
      </c>
      <c r="AV553" s="14" t="s">
        <v>156</v>
      </c>
      <c r="AW553" s="14" t="s">
        <v>37</v>
      </c>
      <c r="AX553" s="14" t="s">
        <v>84</v>
      </c>
      <c r="AY553" s="194" t="s">
        <v>148</v>
      </c>
    </row>
    <row r="554" s="2" customFormat="1" ht="24.15" customHeight="1">
      <c r="A554" s="39"/>
      <c r="B554" s="165"/>
      <c r="C554" s="212" t="s">
        <v>1646</v>
      </c>
      <c r="D554" s="212" t="s">
        <v>658</v>
      </c>
      <c r="E554" s="213" t="s">
        <v>2142</v>
      </c>
      <c r="F554" s="214" t="s">
        <v>2143</v>
      </c>
      <c r="G554" s="215" t="s">
        <v>153</v>
      </c>
      <c r="H554" s="216">
        <v>36.399999999999999</v>
      </c>
      <c r="I554" s="217"/>
      <c r="J554" s="218">
        <f>ROUND(I554*H554,2)</f>
        <v>0</v>
      </c>
      <c r="K554" s="214" t="s">
        <v>154</v>
      </c>
      <c r="L554" s="219"/>
      <c r="M554" s="220" t="s">
        <v>3</v>
      </c>
      <c r="N554" s="221" t="s">
        <v>48</v>
      </c>
      <c r="O554" s="73"/>
      <c r="P554" s="175">
        <f>O554*H554</f>
        <v>0</v>
      </c>
      <c r="Q554" s="175">
        <v>0.036810000000000002</v>
      </c>
      <c r="R554" s="175">
        <f>Q554*H554</f>
        <v>1.3398840000000001</v>
      </c>
      <c r="S554" s="175">
        <v>0</v>
      </c>
      <c r="T554" s="176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177" t="s">
        <v>413</v>
      </c>
      <c r="AT554" s="177" t="s">
        <v>658</v>
      </c>
      <c r="AU554" s="177" t="s">
        <v>156</v>
      </c>
      <c r="AY554" s="20" t="s">
        <v>148</v>
      </c>
      <c r="BE554" s="178">
        <f>IF(N554="základní",J554,0)</f>
        <v>0</v>
      </c>
      <c r="BF554" s="178">
        <f>IF(N554="snížená",J554,0)</f>
        <v>0</v>
      </c>
      <c r="BG554" s="178">
        <f>IF(N554="zákl. přenesená",J554,0)</f>
        <v>0</v>
      </c>
      <c r="BH554" s="178">
        <f>IF(N554="sníž. přenesená",J554,0)</f>
        <v>0</v>
      </c>
      <c r="BI554" s="178">
        <f>IF(N554="nulová",J554,0)</f>
        <v>0</v>
      </c>
      <c r="BJ554" s="20" t="s">
        <v>156</v>
      </c>
      <c r="BK554" s="178">
        <f>ROUND(I554*H554,2)</f>
        <v>0</v>
      </c>
      <c r="BL554" s="20" t="s">
        <v>282</v>
      </c>
      <c r="BM554" s="177" t="s">
        <v>2144</v>
      </c>
    </row>
    <row r="555" s="2" customFormat="1">
      <c r="A555" s="39"/>
      <c r="B555" s="40"/>
      <c r="C555" s="39"/>
      <c r="D555" s="179" t="s">
        <v>158</v>
      </c>
      <c r="E555" s="39"/>
      <c r="F555" s="180" t="s">
        <v>2143</v>
      </c>
      <c r="G555" s="39"/>
      <c r="H555" s="39"/>
      <c r="I555" s="181"/>
      <c r="J555" s="39"/>
      <c r="K555" s="39"/>
      <c r="L555" s="40"/>
      <c r="M555" s="182"/>
      <c r="N555" s="183"/>
      <c r="O555" s="73"/>
      <c r="P555" s="73"/>
      <c r="Q555" s="73"/>
      <c r="R555" s="73"/>
      <c r="S555" s="73"/>
      <c r="T555" s="74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20" t="s">
        <v>158</v>
      </c>
      <c r="AU555" s="20" t="s">
        <v>156</v>
      </c>
    </row>
    <row r="556" s="2" customFormat="1" ht="24.15" customHeight="1">
      <c r="A556" s="39"/>
      <c r="B556" s="165"/>
      <c r="C556" s="166" t="s">
        <v>1652</v>
      </c>
      <c r="D556" s="166" t="s">
        <v>150</v>
      </c>
      <c r="E556" s="167" t="s">
        <v>2145</v>
      </c>
      <c r="F556" s="168" t="s">
        <v>2146</v>
      </c>
      <c r="G556" s="169" t="s">
        <v>369</v>
      </c>
      <c r="H556" s="170">
        <v>20</v>
      </c>
      <c r="I556" s="171"/>
      <c r="J556" s="172">
        <f>ROUND(I556*H556,2)</f>
        <v>0</v>
      </c>
      <c r="K556" s="168" t="s">
        <v>154</v>
      </c>
      <c r="L556" s="40"/>
      <c r="M556" s="173" t="s">
        <v>3</v>
      </c>
      <c r="N556" s="174" t="s">
        <v>48</v>
      </c>
      <c r="O556" s="73"/>
      <c r="P556" s="175">
        <f>O556*H556</f>
        <v>0</v>
      </c>
      <c r="Q556" s="175">
        <v>0.00027</v>
      </c>
      <c r="R556" s="175">
        <f>Q556*H556</f>
        <v>0.0054000000000000003</v>
      </c>
      <c r="S556" s="175">
        <v>0</v>
      </c>
      <c r="T556" s="176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177" t="s">
        <v>282</v>
      </c>
      <c r="AT556" s="177" t="s">
        <v>150</v>
      </c>
      <c r="AU556" s="177" t="s">
        <v>156</v>
      </c>
      <c r="AY556" s="20" t="s">
        <v>148</v>
      </c>
      <c r="BE556" s="178">
        <f>IF(N556="základní",J556,0)</f>
        <v>0</v>
      </c>
      <c r="BF556" s="178">
        <f>IF(N556="snížená",J556,0)</f>
        <v>0</v>
      </c>
      <c r="BG556" s="178">
        <f>IF(N556="zákl. přenesená",J556,0)</f>
        <v>0</v>
      </c>
      <c r="BH556" s="178">
        <f>IF(N556="sníž. přenesená",J556,0)</f>
        <v>0</v>
      </c>
      <c r="BI556" s="178">
        <f>IF(N556="nulová",J556,0)</f>
        <v>0</v>
      </c>
      <c r="BJ556" s="20" t="s">
        <v>156</v>
      </c>
      <c r="BK556" s="178">
        <f>ROUND(I556*H556,2)</f>
        <v>0</v>
      </c>
      <c r="BL556" s="20" t="s">
        <v>282</v>
      </c>
      <c r="BM556" s="177" t="s">
        <v>2147</v>
      </c>
    </row>
    <row r="557" s="2" customFormat="1">
      <c r="A557" s="39"/>
      <c r="B557" s="40"/>
      <c r="C557" s="39"/>
      <c r="D557" s="179" t="s">
        <v>158</v>
      </c>
      <c r="E557" s="39"/>
      <c r="F557" s="180" t="s">
        <v>2148</v>
      </c>
      <c r="G557" s="39"/>
      <c r="H557" s="39"/>
      <c r="I557" s="181"/>
      <c r="J557" s="39"/>
      <c r="K557" s="39"/>
      <c r="L557" s="40"/>
      <c r="M557" s="182"/>
      <c r="N557" s="183"/>
      <c r="O557" s="73"/>
      <c r="P557" s="73"/>
      <c r="Q557" s="73"/>
      <c r="R557" s="73"/>
      <c r="S557" s="73"/>
      <c r="T557" s="74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20" t="s">
        <v>158</v>
      </c>
      <c r="AU557" s="20" t="s">
        <v>156</v>
      </c>
    </row>
    <row r="558" s="2" customFormat="1">
      <c r="A558" s="39"/>
      <c r="B558" s="40"/>
      <c r="C558" s="39"/>
      <c r="D558" s="184" t="s">
        <v>160</v>
      </c>
      <c r="E558" s="39"/>
      <c r="F558" s="185" t="s">
        <v>2149</v>
      </c>
      <c r="G558" s="39"/>
      <c r="H558" s="39"/>
      <c r="I558" s="181"/>
      <c r="J558" s="39"/>
      <c r="K558" s="39"/>
      <c r="L558" s="40"/>
      <c r="M558" s="182"/>
      <c r="N558" s="183"/>
      <c r="O558" s="73"/>
      <c r="P558" s="73"/>
      <c r="Q558" s="73"/>
      <c r="R558" s="73"/>
      <c r="S558" s="73"/>
      <c r="T558" s="74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20" t="s">
        <v>160</v>
      </c>
      <c r="AU558" s="20" t="s">
        <v>156</v>
      </c>
    </row>
    <row r="559" s="13" customFormat="1">
      <c r="A559" s="13"/>
      <c r="B559" s="186"/>
      <c r="C559" s="13"/>
      <c r="D559" s="179" t="s">
        <v>162</v>
      </c>
      <c r="E559" s="187" t="s">
        <v>3</v>
      </c>
      <c r="F559" s="188" t="s">
        <v>1298</v>
      </c>
      <c r="G559" s="13"/>
      <c r="H559" s="187" t="s">
        <v>3</v>
      </c>
      <c r="I559" s="189"/>
      <c r="J559" s="13"/>
      <c r="K559" s="13"/>
      <c r="L559" s="186"/>
      <c r="M559" s="190"/>
      <c r="N559" s="191"/>
      <c r="O559" s="191"/>
      <c r="P559" s="191"/>
      <c r="Q559" s="191"/>
      <c r="R559" s="191"/>
      <c r="S559" s="191"/>
      <c r="T559" s="19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187" t="s">
        <v>162</v>
      </c>
      <c r="AU559" s="187" t="s">
        <v>156</v>
      </c>
      <c r="AV559" s="13" t="s">
        <v>84</v>
      </c>
      <c r="AW559" s="13" t="s">
        <v>37</v>
      </c>
      <c r="AX559" s="13" t="s">
        <v>76</v>
      </c>
      <c r="AY559" s="187" t="s">
        <v>148</v>
      </c>
    </row>
    <row r="560" s="14" customFormat="1">
      <c r="A560" s="14"/>
      <c r="B560" s="193"/>
      <c r="C560" s="14"/>
      <c r="D560" s="179" t="s">
        <v>162</v>
      </c>
      <c r="E560" s="194" t="s">
        <v>3</v>
      </c>
      <c r="F560" s="195" t="s">
        <v>155</v>
      </c>
      <c r="G560" s="14"/>
      <c r="H560" s="196">
        <v>4</v>
      </c>
      <c r="I560" s="197"/>
      <c r="J560" s="14"/>
      <c r="K560" s="14"/>
      <c r="L560" s="193"/>
      <c r="M560" s="198"/>
      <c r="N560" s="199"/>
      <c r="O560" s="199"/>
      <c r="P560" s="199"/>
      <c r="Q560" s="199"/>
      <c r="R560" s="199"/>
      <c r="S560" s="199"/>
      <c r="T560" s="200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194" t="s">
        <v>162</v>
      </c>
      <c r="AU560" s="194" t="s">
        <v>156</v>
      </c>
      <c r="AV560" s="14" t="s">
        <v>156</v>
      </c>
      <c r="AW560" s="14" t="s">
        <v>37</v>
      </c>
      <c r="AX560" s="14" t="s">
        <v>76</v>
      </c>
      <c r="AY560" s="194" t="s">
        <v>148</v>
      </c>
    </row>
    <row r="561" s="13" customFormat="1">
      <c r="A561" s="13"/>
      <c r="B561" s="186"/>
      <c r="C561" s="13"/>
      <c r="D561" s="179" t="s">
        <v>162</v>
      </c>
      <c r="E561" s="187" t="s">
        <v>3</v>
      </c>
      <c r="F561" s="188" t="s">
        <v>1300</v>
      </c>
      <c r="G561" s="13"/>
      <c r="H561" s="187" t="s">
        <v>3</v>
      </c>
      <c r="I561" s="189"/>
      <c r="J561" s="13"/>
      <c r="K561" s="13"/>
      <c r="L561" s="186"/>
      <c r="M561" s="190"/>
      <c r="N561" s="191"/>
      <c r="O561" s="191"/>
      <c r="P561" s="191"/>
      <c r="Q561" s="191"/>
      <c r="R561" s="191"/>
      <c r="S561" s="191"/>
      <c r="T561" s="19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187" t="s">
        <v>162</v>
      </c>
      <c r="AU561" s="187" t="s">
        <v>156</v>
      </c>
      <c r="AV561" s="13" t="s">
        <v>84</v>
      </c>
      <c r="AW561" s="13" t="s">
        <v>37</v>
      </c>
      <c r="AX561" s="13" t="s">
        <v>76</v>
      </c>
      <c r="AY561" s="187" t="s">
        <v>148</v>
      </c>
    </row>
    <row r="562" s="14" customFormat="1">
      <c r="A562" s="14"/>
      <c r="B562" s="193"/>
      <c r="C562" s="14"/>
      <c r="D562" s="179" t="s">
        <v>162</v>
      </c>
      <c r="E562" s="194" t="s">
        <v>3</v>
      </c>
      <c r="F562" s="195" t="s">
        <v>156</v>
      </c>
      <c r="G562" s="14"/>
      <c r="H562" s="196">
        <v>2</v>
      </c>
      <c r="I562" s="197"/>
      <c r="J562" s="14"/>
      <c r="K562" s="14"/>
      <c r="L562" s="193"/>
      <c r="M562" s="198"/>
      <c r="N562" s="199"/>
      <c r="O562" s="199"/>
      <c r="P562" s="199"/>
      <c r="Q562" s="199"/>
      <c r="R562" s="199"/>
      <c r="S562" s="199"/>
      <c r="T562" s="200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194" t="s">
        <v>162</v>
      </c>
      <c r="AU562" s="194" t="s">
        <v>156</v>
      </c>
      <c r="AV562" s="14" t="s">
        <v>156</v>
      </c>
      <c r="AW562" s="14" t="s">
        <v>37</v>
      </c>
      <c r="AX562" s="14" t="s">
        <v>76</v>
      </c>
      <c r="AY562" s="194" t="s">
        <v>148</v>
      </c>
    </row>
    <row r="563" s="13" customFormat="1">
      <c r="A563" s="13"/>
      <c r="B563" s="186"/>
      <c r="C563" s="13"/>
      <c r="D563" s="179" t="s">
        <v>162</v>
      </c>
      <c r="E563" s="187" t="s">
        <v>3</v>
      </c>
      <c r="F563" s="188" t="s">
        <v>1759</v>
      </c>
      <c r="G563" s="13"/>
      <c r="H563" s="187" t="s">
        <v>3</v>
      </c>
      <c r="I563" s="189"/>
      <c r="J563" s="13"/>
      <c r="K563" s="13"/>
      <c r="L563" s="186"/>
      <c r="M563" s="190"/>
      <c r="N563" s="191"/>
      <c r="O563" s="191"/>
      <c r="P563" s="191"/>
      <c r="Q563" s="191"/>
      <c r="R563" s="191"/>
      <c r="S563" s="191"/>
      <c r="T563" s="192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187" t="s">
        <v>162</v>
      </c>
      <c r="AU563" s="187" t="s">
        <v>156</v>
      </c>
      <c r="AV563" s="13" t="s">
        <v>84</v>
      </c>
      <c r="AW563" s="13" t="s">
        <v>37</v>
      </c>
      <c r="AX563" s="13" t="s">
        <v>76</v>
      </c>
      <c r="AY563" s="187" t="s">
        <v>148</v>
      </c>
    </row>
    <row r="564" s="14" customFormat="1">
      <c r="A564" s="14"/>
      <c r="B564" s="193"/>
      <c r="C564" s="14"/>
      <c r="D564" s="179" t="s">
        <v>162</v>
      </c>
      <c r="E564" s="194" t="s">
        <v>3</v>
      </c>
      <c r="F564" s="195" t="s">
        <v>155</v>
      </c>
      <c r="G564" s="14"/>
      <c r="H564" s="196">
        <v>4</v>
      </c>
      <c r="I564" s="197"/>
      <c r="J564" s="14"/>
      <c r="K564" s="14"/>
      <c r="L564" s="193"/>
      <c r="M564" s="198"/>
      <c r="N564" s="199"/>
      <c r="O564" s="199"/>
      <c r="P564" s="199"/>
      <c r="Q564" s="199"/>
      <c r="R564" s="199"/>
      <c r="S564" s="199"/>
      <c r="T564" s="200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194" t="s">
        <v>162</v>
      </c>
      <c r="AU564" s="194" t="s">
        <v>156</v>
      </c>
      <c r="AV564" s="14" t="s">
        <v>156</v>
      </c>
      <c r="AW564" s="14" t="s">
        <v>37</v>
      </c>
      <c r="AX564" s="14" t="s">
        <v>76</v>
      </c>
      <c r="AY564" s="194" t="s">
        <v>148</v>
      </c>
    </row>
    <row r="565" s="13" customFormat="1">
      <c r="A565" s="13"/>
      <c r="B565" s="186"/>
      <c r="C565" s="13"/>
      <c r="D565" s="179" t="s">
        <v>162</v>
      </c>
      <c r="E565" s="187" t="s">
        <v>3</v>
      </c>
      <c r="F565" s="188" t="s">
        <v>1761</v>
      </c>
      <c r="G565" s="13"/>
      <c r="H565" s="187" t="s">
        <v>3</v>
      </c>
      <c r="I565" s="189"/>
      <c r="J565" s="13"/>
      <c r="K565" s="13"/>
      <c r="L565" s="186"/>
      <c r="M565" s="190"/>
      <c r="N565" s="191"/>
      <c r="O565" s="191"/>
      <c r="P565" s="191"/>
      <c r="Q565" s="191"/>
      <c r="R565" s="191"/>
      <c r="S565" s="191"/>
      <c r="T565" s="19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187" t="s">
        <v>162</v>
      </c>
      <c r="AU565" s="187" t="s">
        <v>156</v>
      </c>
      <c r="AV565" s="13" t="s">
        <v>84</v>
      </c>
      <c r="AW565" s="13" t="s">
        <v>37</v>
      </c>
      <c r="AX565" s="13" t="s">
        <v>76</v>
      </c>
      <c r="AY565" s="187" t="s">
        <v>148</v>
      </c>
    </row>
    <row r="566" s="14" customFormat="1">
      <c r="A566" s="14"/>
      <c r="B566" s="193"/>
      <c r="C566" s="14"/>
      <c r="D566" s="179" t="s">
        <v>162</v>
      </c>
      <c r="E566" s="194" t="s">
        <v>3</v>
      </c>
      <c r="F566" s="195" t="s">
        <v>110</v>
      </c>
      <c r="G566" s="14"/>
      <c r="H566" s="196">
        <v>10</v>
      </c>
      <c r="I566" s="197"/>
      <c r="J566" s="14"/>
      <c r="K566" s="14"/>
      <c r="L566" s="193"/>
      <c r="M566" s="198"/>
      <c r="N566" s="199"/>
      <c r="O566" s="199"/>
      <c r="P566" s="199"/>
      <c r="Q566" s="199"/>
      <c r="R566" s="199"/>
      <c r="S566" s="199"/>
      <c r="T566" s="200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194" t="s">
        <v>162</v>
      </c>
      <c r="AU566" s="194" t="s">
        <v>156</v>
      </c>
      <c r="AV566" s="14" t="s">
        <v>156</v>
      </c>
      <c r="AW566" s="14" t="s">
        <v>37</v>
      </c>
      <c r="AX566" s="14" t="s">
        <v>76</v>
      </c>
      <c r="AY566" s="194" t="s">
        <v>148</v>
      </c>
    </row>
    <row r="567" s="15" customFormat="1">
      <c r="A567" s="15"/>
      <c r="B567" s="201"/>
      <c r="C567" s="15"/>
      <c r="D567" s="179" t="s">
        <v>162</v>
      </c>
      <c r="E567" s="202" t="s">
        <v>3</v>
      </c>
      <c r="F567" s="203" t="s">
        <v>182</v>
      </c>
      <c r="G567" s="15"/>
      <c r="H567" s="204">
        <v>20</v>
      </c>
      <c r="I567" s="205"/>
      <c r="J567" s="15"/>
      <c r="K567" s="15"/>
      <c r="L567" s="201"/>
      <c r="M567" s="206"/>
      <c r="N567" s="207"/>
      <c r="O567" s="207"/>
      <c r="P567" s="207"/>
      <c r="Q567" s="207"/>
      <c r="R567" s="207"/>
      <c r="S567" s="207"/>
      <c r="T567" s="208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02" t="s">
        <v>162</v>
      </c>
      <c r="AU567" s="202" t="s">
        <v>156</v>
      </c>
      <c r="AV567" s="15" t="s">
        <v>155</v>
      </c>
      <c r="AW567" s="15" t="s">
        <v>37</v>
      </c>
      <c r="AX567" s="15" t="s">
        <v>84</v>
      </c>
      <c r="AY567" s="202" t="s">
        <v>148</v>
      </c>
    </row>
    <row r="568" s="2" customFormat="1" ht="24.15" customHeight="1">
      <c r="A568" s="39"/>
      <c r="B568" s="165"/>
      <c r="C568" s="212" t="s">
        <v>1656</v>
      </c>
      <c r="D568" s="212" t="s">
        <v>658</v>
      </c>
      <c r="E568" s="213" t="s">
        <v>2150</v>
      </c>
      <c r="F568" s="214" t="s">
        <v>2151</v>
      </c>
      <c r="G568" s="215" t="s">
        <v>153</v>
      </c>
      <c r="H568" s="216">
        <v>8.1150000000000002</v>
      </c>
      <c r="I568" s="217"/>
      <c r="J568" s="218">
        <f>ROUND(I568*H568,2)</f>
        <v>0</v>
      </c>
      <c r="K568" s="214" t="s">
        <v>154</v>
      </c>
      <c r="L568" s="219"/>
      <c r="M568" s="220" t="s">
        <v>3</v>
      </c>
      <c r="N568" s="221" t="s">
        <v>48</v>
      </c>
      <c r="O568" s="73"/>
      <c r="P568" s="175">
        <f>O568*H568</f>
        <v>0</v>
      </c>
      <c r="Q568" s="175">
        <v>0.034720000000000001</v>
      </c>
      <c r="R568" s="175">
        <f>Q568*H568</f>
        <v>0.28175280000000003</v>
      </c>
      <c r="S568" s="175">
        <v>0</v>
      </c>
      <c r="T568" s="176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177" t="s">
        <v>413</v>
      </c>
      <c r="AT568" s="177" t="s">
        <v>658</v>
      </c>
      <c r="AU568" s="177" t="s">
        <v>156</v>
      </c>
      <c r="AY568" s="20" t="s">
        <v>148</v>
      </c>
      <c r="BE568" s="178">
        <f>IF(N568="základní",J568,0)</f>
        <v>0</v>
      </c>
      <c r="BF568" s="178">
        <f>IF(N568="snížená",J568,0)</f>
        <v>0</v>
      </c>
      <c r="BG568" s="178">
        <f>IF(N568="zákl. přenesená",J568,0)</f>
        <v>0</v>
      </c>
      <c r="BH568" s="178">
        <f>IF(N568="sníž. přenesená",J568,0)</f>
        <v>0</v>
      </c>
      <c r="BI568" s="178">
        <f>IF(N568="nulová",J568,0)</f>
        <v>0</v>
      </c>
      <c r="BJ568" s="20" t="s">
        <v>156</v>
      </c>
      <c r="BK568" s="178">
        <f>ROUND(I568*H568,2)</f>
        <v>0</v>
      </c>
      <c r="BL568" s="20" t="s">
        <v>282</v>
      </c>
      <c r="BM568" s="177" t="s">
        <v>2152</v>
      </c>
    </row>
    <row r="569" s="2" customFormat="1">
      <c r="A569" s="39"/>
      <c r="B569" s="40"/>
      <c r="C569" s="39"/>
      <c r="D569" s="179" t="s">
        <v>158</v>
      </c>
      <c r="E569" s="39"/>
      <c r="F569" s="180" t="s">
        <v>2151</v>
      </c>
      <c r="G569" s="39"/>
      <c r="H569" s="39"/>
      <c r="I569" s="181"/>
      <c r="J569" s="39"/>
      <c r="K569" s="39"/>
      <c r="L569" s="40"/>
      <c r="M569" s="182"/>
      <c r="N569" s="183"/>
      <c r="O569" s="73"/>
      <c r="P569" s="73"/>
      <c r="Q569" s="73"/>
      <c r="R569" s="73"/>
      <c r="S569" s="73"/>
      <c r="T569" s="74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20" t="s">
        <v>158</v>
      </c>
      <c r="AU569" s="20" t="s">
        <v>156</v>
      </c>
    </row>
    <row r="570" s="13" customFormat="1">
      <c r="A570" s="13"/>
      <c r="B570" s="186"/>
      <c r="C570" s="13"/>
      <c r="D570" s="179" t="s">
        <v>162</v>
      </c>
      <c r="E570" s="187" t="s">
        <v>3</v>
      </c>
      <c r="F570" s="188" t="s">
        <v>1298</v>
      </c>
      <c r="G570" s="13"/>
      <c r="H570" s="187" t="s">
        <v>3</v>
      </c>
      <c r="I570" s="189"/>
      <c r="J570" s="13"/>
      <c r="K570" s="13"/>
      <c r="L570" s="186"/>
      <c r="M570" s="190"/>
      <c r="N570" s="191"/>
      <c r="O570" s="191"/>
      <c r="P570" s="191"/>
      <c r="Q570" s="191"/>
      <c r="R570" s="191"/>
      <c r="S570" s="191"/>
      <c r="T570" s="19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187" t="s">
        <v>162</v>
      </c>
      <c r="AU570" s="187" t="s">
        <v>156</v>
      </c>
      <c r="AV570" s="13" t="s">
        <v>84</v>
      </c>
      <c r="AW570" s="13" t="s">
        <v>37</v>
      </c>
      <c r="AX570" s="13" t="s">
        <v>76</v>
      </c>
      <c r="AY570" s="187" t="s">
        <v>148</v>
      </c>
    </row>
    <row r="571" s="14" customFormat="1">
      <c r="A571" s="14"/>
      <c r="B571" s="193"/>
      <c r="C571" s="14"/>
      <c r="D571" s="179" t="s">
        <v>162</v>
      </c>
      <c r="E571" s="194" t="s">
        <v>3</v>
      </c>
      <c r="F571" s="195" t="s">
        <v>1936</v>
      </c>
      <c r="G571" s="14"/>
      <c r="H571" s="196">
        <v>4.3200000000000003</v>
      </c>
      <c r="I571" s="197"/>
      <c r="J571" s="14"/>
      <c r="K571" s="14"/>
      <c r="L571" s="193"/>
      <c r="M571" s="198"/>
      <c r="N571" s="199"/>
      <c r="O571" s="199"/>
      <c r="P571" s="199"/>
      <c r="Q571" s="199"/>
      <c r="R571" s="199"/>
      <c r="S571" s="199"/>
      <c r="T571" s="200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194" t="s">
        <v>162</v>
      </c>
      <c r="AU571" s="194" t="s">
        <v>156</v>
      </c>
      <c r="AV571" s="14" t="s">
        <v>156</v>
      </c>
      <c r="AW571" s="14" t="s">
        <v>37</v>
      </c>
      <c r="AX571" s="14" t="s">
        <v>76</v>
      </c>
      <c r="AY571" s="194" t="s">
        <v>148</v>
      </c>
    </row>
    <row r="572" s="13" customFormat="1">
      <c r="A572" s="13"/>
      <c r="B572" s="186"/>
      <c r="C572" s="13"/>
      <c r="D572" s="179" t="s">
        <v>162</v>
      </c>
      <c r="E572" s="187" t="s">
        <v>3</v>
      </c>
      <c r="F572" s="188" t="s">
        <v>1300</v>
      </c>
      <c r="G572" s="13"/>
      <c r="H572" s="187" t="s">
        <v>3</v>
      </c>
      <c r="I572" s="189"/>
      <c r="J572" s="13"/>
      <c r="K572" s="13"/>
      <c r="L572" s="186"/>
      <c r="M572" s="190"/>
      <c r="N572" s="191"/>
      <c r="O572" s="191"/>
      <c r="P572" s="191"/>
      <c r="Q572" s="191"/>
      <c r="R572" s="191"/>
      <c r="S572" s="191"/>
      <c r="T572" s="19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187" t="s">
        <v>162</v>
      </c>
      <c r="AU572" s="187" t="s">
        <v>156</v>
      </c>
      <c r="AV572" s="13" t="s">
        <v>84</v>
      </c>
      <c r="AW572" s="13" t="s">
        <v>37</v>
      </c>
      <c r="AX572" s="13" t="s">
        <v>76</v>
      </c>
      <c r="AY572" s="187" t="s">
        <v>148</v>
      </c>
    </row>
    <row r="573" s="14" customFormat="1">
      <c r="A573" s="14"/>
      <c r="B573" s="193"/>
      <c r="C573" s="14"/>
      <c r="D573" s="179" t="s">
        <v>162</v>
      </c>
      <c r="E573" s="194" t="s">
        <v>3</v>
      </c>
      <c r="F573" s="195" t="s">
        <v>2153</v>
      </c>
      <c r="G573" s="14"/>
      <c r="H573" s="196">
        <v>1.0349999999999999</v>
      </c>
      <c r="I573" s="197"/>
      <c r="J573" s="14"/>
      <c r="K573" s="14"/>
      <c r="L573" s="193"/>
      <c r="M573" s="198"/>
      <c r="N573" s="199"/>
      <c r="O573" s="199"/>
      <c r="P573" s="199"/>
      <c r="Q573" s="199"/>
      <c r="R573" s="199"/>
      <c r="S573" s="199"/>
      <c r="T573" s="200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194" t="s">
        <v>162</v>
      </c>
      <c r="AU573" s="194" t="s">
        <v>156</v>
      </c>
      <c r="AV573" s="14" t="s">
        <v>156</v>
      </c>
      <c r="AW573" s="14" t="s">
        <v>37</v>
      </c>
      <c r="AX573" s="14" t="s">
        <v>76</v>
      </c>
      <c r="AY573" s="194" t="s">
        <v>148</v>
      </c>
    </row>
    <row r="574" s="13" customFormat="1">
      <c r="A574" s="13"/>
      <c r="B574" s="186"/>
      <c r="C574" s="13"/>
      <c r="D574" s="179" t="s">
        <v>162</v>
      </c>
      <c r="E574" s="187" t="s">
        <v>3</v>
      </c>
      <c r="F574" s="188" t="s">
        <v>1759</v>
      </c>
      <c r="G574" s="13"/>
      <c r="H574" s="187" t="s">
        <v>3</v>
      </c>
      <c r="I574" s="189"/>
      <c r="J574" s="13"/>
      <c r="K574" s="13"/>
      <c r="L574" s="186"/>
      <c r="M574" s="190"/>
      <c r="N574" s="191"/>
      <c r="O574" s="191"/>
      <c r="P574" s="191"/>
      <c r="Q574" s="191"/>
      <c r="R574" s="191"/>
      <c r="S574" s="191"/>
      <c r="T574" s="19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187" t="s">
        <v>162</v>
      </c>
      <c r="AU574" s="187" t="s">
        <v>156</v>
      </c>
      <c r="AV574" s="13" t="s">
        <v>84</v>
      </c>
      <c r="AW574" s="13" t="s">
        <v>37</v>
      </c>
      <c r="AX574" s="13" t="s">
        <v>76</v>
      </c>
      <c r="AY574" s="187" t="s">
        <v>148</v>
      </c>
    </row>
    <row r="575" s="14" customFormat="1">
      <c r="A575" s="14"/>
      <c r="B575" s="193"/>
      <c r="C575" s="14"/>
      <c r="D575" s="179" t="s">
        <v>162</v>
      </c>
      <c r="E575" s="194" t="s">
        <v>3</v>
      </c>
      <c r="F575" s="195" t="s">
        <v>244</v>
      </c>
      <c r="G575" s="14"/>
      <c r="H575" s="196">
        <v>0.95999999999999996</v>
      </c>
      <c r="I575" s="197"/>
      <c r="J575" s="14"/>
      <c r="K575" s="14"/>
      <c r="L575" s="193"/>
      <c r="M575" s="198"/>
      <c r="N575" s="199"/>
      <c r="O575" s="199"/>
      <c r="P575" s="199"/>
      <c r="Q575" s="199"/>
      <c r="R575" s="199"/>
      <c r="S575" s="199"/>
      <c r="T575" s="200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194" t="s">
        <v>162</v>
      </c>
      <c r="AU575" s="194" t="s">
        <v>156</v>
      </c>
      <c r="AV575" s="14" t="s">
        <v>156</v>
      </c>
      <c r="AW575" s="14" t="s">
        <v>37</v>
      </c>
      <c r="AX575" s="14" t="s">
        <v>76</v>
      </c>
      <c r="AY575" s="194" t="s">
        <v>148</v>
      </c>
    </row>
    <row r="576" s="13" customFormat="1">
      <c r="A576" s="13"/>
      <c r="B576" s="186"/>
      <c r="C576" s="13"/>
      <c r="D576" s="179" t="s">
        <v>162</v>
      </c>
      <c r="E576" s="187" t="s">
        <v>3</v>
      </c>
      <c r="F576" s="188" t="s">
        <v>1761</v>
      </c>
      <c r="G576" s="13"/>
      <c r="H576" s="187" t="s">
        <v>3</v>
      </c>
      <c r="I576" s="189"/>
      <c r="J576" s="13"/>
      <c r="K576" s="13"/>
      <c r="L576" s="186"/>
      <c r="M576" s="190"/>
      <c r="N576" s="191"/>
      <c r="O576" s="191"/>
      <c r="P576" s="191"/>
      <c r="Q576" s="191"/>
      <c r="R576" s="191"/>
      <c r="S576" s="191"/>
      <c r="T576" s="19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187" t="s">
        <v>162</v>
      </c>
      <c r="AU576" s="187" t="s">
        <v>156</v>
      </c>
      <c r="AV576" s="13" t="s">
        <v>84</v>
      </c>
      <c r="AW576" s="13" t="s">
        <v>37</v>
      </c>
      <c r="AX576" s="13" t="s">
        <v>76</v>
      </c>
      <c r="AY576" s="187" t="s">
        <v>148</v>
      </c>
    </row>
    <row r="577" s="14" customFormat="1">
      <c r="A577" s="14"/>
      <c r="B577" s="193"/>
      <c r="C577" s="14"/>
      <c r="D577" s="179" t="s">
        <v>162</v>
      </c>
      <c r="E577" s="194" t="s">
        <v>3</v>
      </c>
      <c r="F577" s="195" t="s">
        <v>243</v>
      </c>
      <c r="G577" s="14"/>
      <c r="H577" s="196">
        <v>1.8</v>
      </c>
      <c r="I577" s="197"/>
      <c r="J577" s="14"/>
      <c r="K577" s="14"/>
      <c r="L577" s="193"/>
      <c r="M577" s="198"/>
      <c r="N577" s="199"/>
      <c r="O577" s="199"/>
      <c r="P577" s="199"/>
      <c r="Q577" s="199"/>
      <c r="R577" s="199"/>
      <c r="S577" s="199"/>
      <c r="T577" s="200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194" t="s">
        <v>162</v>
      </c>
      <c r="AU577" s="194" t="s">
        <v>156</v>
      </c>
      <c r="AV577" s="14" t="s">
        <v>156</v>
      </c>
      <c r="AW577" s="14" t="s">
        <v>37</v>
      </c>
      <c r="AX577" s="14" t="s">
        <v>76</v>
      </c>
      <c r="AY577" s="194" t="s">
        <v>148</v>
      </c>
    </row>
    <row r="578" s="15" customFormat="1">
      <c r="A578" s="15"/>
      <c r="B578" s="201"/>
      <c r="C578" s="15"/>
      <c r="D578" s="179" t="s">
        <v>162</v>
      </c>
      <c r="E578" s="202" t="s">
        <v>3</v>
      </c>
      <c r="F578" s="203" t="s">
        <v>182</v>
      </c>
      <c r="G578" s="15"/>
      <c r="H578" s="204">
        <v>8.1150000000000002</v>
      </c>
      <c r="I578" s="205"/>
      <c r="J578" s="15"/>
      <c r="K578" s="15"/>
      <c r="L578" s="201"/>
      <c r="M578" s="206"/>
      <c r="N578" s="207"/>
      <c r="O578" s="207"/>
      <c r="P578" s="207"/>
      <c r="Q578" s="207"/>
      <c r="R578" s="207"/>
      <c r="S578" s="207"/>
      <c r="T578" s="208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02" t="s">
        <v>162</v>
      </c>
      <c r="AU578" s="202" t="s">
        <v>156</v>
      </c>
      <c r="AV578" s="15" t="s">
        <v>155</v>
      </c>
      <c r="AW578" s="15" t="s">
        <v>37</v>
      </c>
      <c r="AX578" s="15" t="s">
        <v>84</v>
      </c>
      <c r="AY578" s="202" t="s">
        <v>148</v>
      </c>
    </row>
    <row r="579" s="2" customFormat="1" ht="24.15" customHeight="1">
      <c r="A579" s="39"/>
      <c r="B579" s="165"/>
      <c r="C579" s="166" t="s">
        <v>1664</v>
      </c>
      <c r="D579" s="166" t="s">
        <v>150</v>
      </c>
      <c r="E579" s="167" t="s">
        <v>2154</v>
      </c>
      <c r="F579" s="168" t="s">
        <v>2155</v>
      </c>
      <c r="G579" s="169" t="s">
        <v>369</v>
      </c>
      <c r="H579" s="170">
        <v>1</v>
      </c>
      <c r="I579" s="171"/>
      <c r="J579" s="172">
        <f>ROUND(I579*H579,2)</f>
        <v>0</v>
      </c>
      <c r="K579" s="168" t="s">
        <v>154</v>
      </c>
      <c r="L579" s="40"/>
      <c r="M579" s="173" t="s">
        <v>3</v>
      </c>
      <c r="N579" s="174" t="s">
        <v>48</v>
      </c>
      <c r="O579" s="73"/>
      <c r="P579" s="175">
        <f>O579*H579</f>
        <v>0</v>
      </c>
      <c r="Q579" s="175">
        <v>0</v>
      </c>
      <c r="R579" s="175">
        <f>Q579*H579</f>
        <v>0</v>
      </c>
      <c r="S579" s="175">
        <v>0</v>
      </c>
      <c r="T579" s="176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177" t="s">
        <v>282</v>
      </c>
      <c r="AT579" s="177" t="s">
        <v>150</v>
      </c>
      <c r="AU579" s="177" t="s">
        <v>156</v>
      </c>
      <c r="AY579" s="20" t="s">
        <v>148</v>
      </c>
      <c r="BE579" s="178">
        <f>IF(N579="základní",J579,0)</f>
        <v>0</v>
      </c>
      <c r="BF579" s="178">
        <f>IF(N579="snížená",J579,0)</f>
        <v>0</v>
      </c>
      <c r="BG579" s="178">
        <f>IF(N579="zákl. přenesená",J579,0)</f>
        <v>0</v>
      </c>
      <c r="BH579" s="178">
        <f>IF(N579="sníž. přenesená",J579,0)</f>
        <v>0</v>
      </c>
      <c r="BI579" s="178">
        <f>IF(N579="nulová",J579,0)</f>
        <v>0</v>
      </c>
      <c r="BJ579" s="20" t="s">
        <v>156</v>
      </c>
      <c r="BK579" s="178">
        <f>ROUND(I579*H579,2)</f>
        <v>0</v>
      </c>
      <c r="BL579" s="20" t="s">
        <v>282</v>
      </c>
      <c r="BM579" s="177" t="s">
        <v>2156</v>
      </c>
    </row>
    <row r="580" s="2" customFormat="1">
      <c r="A580" s="39"/>
      <c r="B580" s="40"/>
      <c r="C580" s="39"/>
      <c r="D580" s="179" t="s">
        <v>158</v>
      </c>
      <c r="E580" s="39"/>
      <c r="F580" s="180" t="s">
        <v>2157</v>
      </c>
      <c r="G580" s="39"/>
      <c r="H580" s="39"/>
      <c r="I580" s="181"/>
      <c r="J580" s="39"/>
      <c r="K580" s="39"/>
      <c r="L580" s="40"/>
      <c r="M580" s="182"/>
      <c r="N580" s="183"/>
      <c r="O580" s="73"/>
      <c r="P580" s="73"/>
      <c r="Q580" s="73"/>
      <c r="R580" s="73"/>
      <c r="S580" s="73"/>
      <c r="T580" s="74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20" t="s">
        <v>158</v>
      </c>
      <c r="AU580" s="20" t="s">
        <v>156</v>
      </c>
    </row>
    <row r="581" s="2" customFormat="1">
      <c r="A581" s="39"/>
      <c r="B581" s="40"/>
      <c r="C581" s="39"/>
      <c r="D581" s="184" t="s">
        <v>160</v>
      </c>
      <c r="E581" s="39"/>
      <c r="F581" s="185" t="s">
        <v>2158</v>
      </c>
      <c r="G581" s="39"/>
      <c r="H581" s="39"/>
      <c r="I581" s="181"/>
      <c r="J581" s="39"/>
      <c r="K581" s="39"/>
      <c r="L581" s="40"/>
      <c r="M581" s="182"/>
      <c r="N581" s="183"/>
      <c r="O581" s="73"/>
      <c r="P581" s="73"/>
      <c r="Q581" s="73"/>
      <c r="R581" s="73"/>
      <c r="S581" s="73"/>
      <c r="T581" s="74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20" t="s">
        <v>160</v>
      </c>
      <c r="AU581" s="20" t="s">
        <v>156</v>
      </c>
    </row>
    <row r="582" s="2" customFormat="1" ht="16.5" customHeight="1">
      <c r="A582" s="39"/>
      <c r="B582" s="165"/>
      <c r="C582" s="212" t="s">
        <v>1670</v>
      </c>
      <c r="D582" s="212" t="s">
        <v>658</v>
      </c>
      <c r="E582" s="213" t="s">
        <v>2159</v>
      </c>
      <c r="F582" s="214" t="s">
        <v>2160</v>
      </c>
      <c r="G582" s="215" t="s">
        <v>369</v>
      </c>
      <c r="H582" s="216">
        <v>1</v>
      </c>
      <c r="I582" s="217"/>
      <c r="J582" s="218">
        <f>ROUND(I582*H582,2)</f>
        <v>0</v>
      </c>
      <c r="K582" s="214" t="s">
        <v>154</v>
      </c>
      <c r="L582" s="219"/>
      <c r="M582" s="220" t="s">
        <v>3</v>
      </c>
      <c r="N582" s="221" t="s">
        <v>48</v>
      </c>
      <c r="O582" s="73"/>
      <c r="P582" s="175">
        <f>O582*H582</f>
        <v>0</v>
      </c>
      <c r="Q582" s="175">
        <v>0.0023999999999999998</v>
      </c>
      <c r="R582" s="175">
        <f>Q582*H582</f>
        <v>0.0023999999999999998</v>
      </c>
      <c r="S582" s="175">
        <v>0</v>
      </c>
      <c r="T582" s="176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177" t="s">
        <v>413</v>
      </c>
      <c r="AT582" s="177" t="s">
        <v>658</v>
      </c>
      <c r="AU582" s="177" t="s">
        <v>156</v>
      </c>
      <c r="AY582" s="20" t="s">
        <v>148</v>
      </c>
      <c r="BE582" s="178">
        <f>IF(N582="základní",J582,0)</f>
        <v>0</v>
      </c>
      <c r="BF582" s="178">
        <f>IF(N582="snížená",J582,0)</f>
        <v>0</v>
      </c>
      <c r="BG582" s="178">
        <f>IF(N582="zákl. přenesená",J582,0)</f>
        <v>0</v>
      </c>
      <c r="BH582" s="178">
        <f>IF(N582="sníž. přenesená",J582,0)</f>
        <v>0</v>
      </c>
      <c r="BI582" s="178">
        <f>IF(N582="nulová",J582,0)</f>
        <v>0</v>
      </c>
      <c r="BJ582" s="20" t="s">
        <v>156</v>
      </c>
      <c r="BK582" s="178">
        <f>ROUND(I582*H582,2)</f>
        <v>0</v>
      </c>
      <c r="BL582" s="20" t="s">
        <v>282</v>
      </c>
      <c r="BM582" s="177" t="s">
        <v>2161</v>
      </c>
    </row>
    <row r="583" s="2" customFormat="1">
      <c r="A583" s="39"/>
      <c r="B583" s="40"/>
      <c r="C583" s="39"/>
      <c r="D583" s="179" t="s">
        <v>158</v>
      </c>
      <c r="E583" s="39"/>
      <c r="F583" s="180" t="s">
        <v>2160</v>
      </c>
      <c r="G583" s="39"/>
      <c r="H583" s="39"/>
      <c r="I583" s="181"/>
      <c r="J583" s="39"/>
      <c r="K583" s="39"/>
      <c r="L583" s="40"/>
      <c r="M583" s="182"/>
      <c r="N583" s="183"/>
      <c r="O583" s="73"/>
      <c r="P583" s="73"/>
      <c r="Q583" s="73"/>
      <c r="R583" s="73"/>
      <c r="S583" s="73"/>
      <c r="T583" s="74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20" t="s">
        <v>158</v>
      </c>
      <c r="AU583" s="20" t="s">
        <v>156</v>
      </c>
    </row>
    <row r="584" s="2" customFormat="1" ht="21.75" customHeight="1">
      <c r="A584" s="39"/>
      <c r="B584" s="165"/>
      <c r="C584" s="166" t="s">
        <v>1678</v>
      </c>
      <c r="D584" s="166" t="s">
        <v>150</v>
      </c>
      <c r="E584" s="167" t="s">
        <v>2162</v>
      </c>
      <c r="F584" s="168" t="s">
        <v>2163</v>
      </c>
      <c r="G584" s="169" t="s">
        <v>369</v>
      </c>
      <c r="H584" s="170">
        <v>1</v>
      </c>
      <c r="I584" s="171"/>
      <c r="J584" s="172">
        <f>ROUND(I584*H584,2)</f>
        <v>0</v>
      </c>
      <c r="K584" s="168" t="s">
        <v>154</v>
      </c>
      <c r="L584" s="40"/>
      <c r="M584" s="173" t="s">
        <v>3</v>
      </c>
      <c r="N584" s="174" t="s">
        <v>48</v>
      </c>
      <c r="O584" s="73"/>
      <c r="P584" s="175">
        <f>O584*H584</f>
        <v>0</v>
      </c>
      <c r="Q584" s="175">
        <v>0</v>
      </c>
      <c r="R584" s="175">
        <f>Q584*H584</f>
        <v>0</v>
      </c>
      <c r="S584" s="175">
        <v>0</v>
      </c>
      <c r="T584" s="176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177" t="s">
        <v>282</v>
      </c>
      <c r="AT584" s="177" t="s">
        <v>150</v>
      </c>
      <c r="AU584" s="177" t="s">
        <v>156</v>
      </c>
      <c r="AY584" s="20" t="s">
        <v>148</v>
      </c>
      <c r="BE584" s="178">
        <f>IF(N584="základní",J584,0)</f>
        <v>0</v>
      </c>
      <c r="BF584" s="178">
        <f>IF(N584="snížená",J584,0)</f>
        <v>0</v>
      </c>
      <c r="BG584" s="178">
        <f>IF(N584="zákl. přenesená",J584,0)</f>
        <v>0</v>
      </c>
      <c r="BH584" s="178">
        <f>IF(N584="sníž. přenesená",J584,0)</f>
        <v>0</v>
      </c>
      <c r="BI584" s="178">
        <f>IF(N584="nulová",J584,0)</f>
        <v>0</v>
      </c>
      <c r="BJ584" s="20" t="s">
        <v>156</v>
      </c>
      <c r="BK584" s="178">
        <f>ROUND(I584*H584,2)</f>
        <v>0</v>
      </c>
      <c r="BL584" s="20" t="s">
        <v>282</v>
      </c>
      <c r="BM584" s="177" t="s">
        <v>2164</v>
      </c>
    </row>
    <row r="585" s="2" customFormat="1">
      <c r="A585" s="39"/>
      <c r="B585" s="40"/>
      <c r="C585" s="39"/>
      <c r="D585" s="179" t="s">
        <v>158</v>
      </c>
      <c r="E585" s="39"/>
      <c r="F585" s="180" t="s">
        <v>2165</v>
      </c>
      <c r="G585" s="39"/>
      <c r="H585" s="39"/>
      <c r="I585" s="181"/>
      <c r="J585" s="39"/>
      <c r="K585" s="39"/>
      <c r="L585" s="40"/>
      <c r="M585" s="182"/>
      <c r="N585" s="183"/>
      <c r="O585" s="73"/>
      <c r="P585" s="73"/>
      <c r="Q585" s="73"/>
      <c r="R585" s="73"/>
      <c r="S585" s="73"/>
      <c r="T585" s="74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20" t="s">
        <v>158</v>
      </c>
      <c r="AU585" s="20" t="s">
        <v>156</v>
      </c>
    </row>
    <row r="586" s="2" customFormat="1">
      <c r="A586" s="39"/>
      <c r="B586" s="40"/>
      <c r="C586" s="39"/>
      <c r="D586" s="184" t="s">
        <v>160</v>
      </c>
      <c r="E586" s="39"/>
      <c r="F586" s="185" t="s">
        <v>2166</v>
      </c>
      <c r="G586" s="39"/>
      <c r="H586" s="39"/>
      <c r="I586" s="181"/>
      <c r="J586" s="39"/>
      <c r="K586" s="39"/>
      <c r="L586" s="40"/>
      <c r="M586" s="182"/>
      <c r="N586" s="183"/>
      <c r="O586" s="73"/>
      <c r="P586" s="73"/>
      <c r="Q586" s="73"/>
      <c r="R586" s="73"/>
      <c r="S586" s="73"/>
      <c r="T586" s="74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20" t="s">
        <v>160</v>
      </c>
      <c r="AU586" s="20" t="s">
        <v>156</v>
      </c>
    </row>
    <row r="587" s="2" customFormat="1" ht="16.5" customHeight="1">
      <c r="A587" s="39"/>
      <c r="B587" s="165"/>
      <c r="C587" s="212" t="s">
        <v>1684</v>
      </c>
      <c r="D587" s="212" t="s">
        <v>658</v>
      </c>
      <c r="E587" s="213" t="s">
        <v>2167</v>
      </c>
      <c r="F587" s="214" t="s">
        <v>2168</v>
      </c>
      <c r="G587" s="215" t="s">
        <v>369</v>
      </c>
      <c r="H587" s="216">
        <v>1</v>
      </c>
      <c r="I587" s="217"/>
      <c r="J587" s="218">
        <f>ROUND(I587*H587,2)</f>
        <v>0</v>
      </c>
      <c r="K587" s="214" t="s">
        <v>154</v>
      </c>
      <c r="L587" s="219"/>
      <c r="M587" s="220" t="s">
        <v>3</v>
      </c>
      <c r="N587" s="221" t="s">
        <v>48</v>
      </c>
      <c r="O587" s="73"/>
      <c r="P587" s="175">
        <f>O587*H587</f>
        <v>0</v>
      </c>
      <c r="Q587" s="175">
        <v>0.0022000000000000001</v>
      </c>
      <c r="R587" s="175">
        <f>Q587*H587</f>
        <v>0.0022000000000000001</v>
      </c>
      <c r="S587" s="175">
        <v>0</v>
      </c>
      <c r="T587" s="176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177" t="s">
        <v>413</v>
      </c>
      <c r="AT587" s="177" t="s">
        <v>658</v>
      </c>
      <c r="AU587" s="177" t="s">
        <v>156</v>
      </c>
      <c r="AY587" s="20" t="s">
        <v>148</v>
      </c>
      <c r="BE587" s="178">
        <f>IF(N587="základní",J587,0)</f>
        <v>0</v>
      </c>
      <c r="BF587" s="178">
        <f>IF(N587="snížená",J587,0)</f>
        <v>0</v>
      </c>
      <c r="BG587" s="178">
        <f>IF(N587="zákl. přenesená",J587,0)</f>
        <v>0</v>
      </c>
      <c r="BH587" s="178">
        <f>IF(N587="sníž. přenesená",J587,0)</f>
        <v>0</v>
      </c>
      <c r="BI587" s="178">
        <f>IF(N587="nulová",J587,0)</f>
        <v>0</v>
      </c>
      <c r="BJ587" s="20" t="s">
        <v>156</v>
      </c>
      <c r="BK587" s="178">
        <f>ROUND(I587*H587,2)</f>
        <v>0</v>
      </c>
      <c r="BL587" s="20" t="s">
        <v>282</v>
      </c>
      <c r="BM587" s="177" t="s">
        <v>2169</v>
      </c>
    </row>
    <row r="588" s="2" customFormat="1">
      <c r="A588" s="39"/>
      <c r="B588" s="40"/>
      <c r="C588" s="39"/>
      <c r="D588" s="179" t="s">
        <v>158</v>
      </c>
      <c r="E588" s="39"/>
      <c r="F588" s="180" t="s">
        <v>2168</v>
      </c>
      <c r="G588" s="39"/>
      <c r="H588" s="39"/>
      <c r="I588" s="181"/>
      <c r="J588" s="39"/>
      <c r="K588" s="39"/>
      <c r="L588" s="40"/>
      <c r="M588" s="182"/>
      <c r="N588" s="183"/>
      <c r="O588" s="73"/>
      <c r="P588" s="73"/>
      <c r="Q588" s="73"/>
      <c r="R588" s="73"/>
      <c r="S588" s="73"/>
      <c r="T588" s="74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20" t="s">
        <v>158</v>
      </c>
      <c r="AU588" s="20" t="s">
        <v>156</v>
      </c>
    </row>
    <row r="589" s="2" customFormat="1" ht="24.15" customHeight="1">
      <c r="A589" s="39"/>
      <c r="B589" s="165"/>
      <c r="C589" s="166" t="s">
        <v>1690</v>
      </c>
      <c r="D589" s="166" t="s">
        <v>150</v>
      </c>
      <c r="E589" s="167" t="s">
        <v>2170</v>
      </c>
      <c r="F589" s="168" t="s">
        <v>2171</v>
      </c>
      <c r="G589" s="169" t="s">
        <v>369</v>
      </c>
      <c r="H589" s="170">
        <v>1</v>
      </c>
      <c r="I589" s="171"/>
      <c r="J589" s="172">
        <f>ROUND(I589*H589,2)</f>
        <v>0</v>
      </c>
      <c r="K589" s="168" t="s">
        <v>154</v>
      </c>
      <c r="L589" s="40"/>
      <c r="M589" s="173" t="s">
        <v>3</v>
      </c>
      <c r="N589" s="174" t="s">
        <v>48</v>
      </c>
      <c r="O589" s="73"/>
      <c r="P589" s="175">
        <f>O589*H589</f>
        <v>0</v>
      </c>
      <c r="Q589" s="175">
        <v>0</v>
      </c>
      <c r="R589" s="175">
        <f>Q589*H589</f>
        <v>0</v>
      </c>
      <c r="S589" s="175">
        <v>0</v>
      </c>
      <c r="T589" s="176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177" t="s">
        <v>282</v>
      </c>
      <c r="AT589" s="177" t="s">
        <v>150</v>
      </c>
      <c r="AU589" s="177" t="s">
        <v>156</v>
      </c>
      <c r="AY589" s="20" t="s">
        <v>148</v>
      </c>
      <c r="BE589" s="178">
        <f>IF(N589="základní",J589,0)</f>
        <v>0</v>
      </c>
      <c r="BF589" s="178">
        <f>IF(N589="snížená",J589,0)</f>
        <v>0</v>
      </c>
      <c r="BG589" s="178">
        <f>IF(N589="zákl. přenesená",J589,0)</f>
        <v>0</v>
      </c>
      <c r="BH589" s="178">
        <f>IF(N589="sníž. přenesená",J589,0)</f>
        <v>0</v>
      </c>
      <c r="BI589" s="178">
        <f>IF(N589="nulová",J589,0)</f>
        <v>0</v>
      </c>
      <c r="BJ589" s="20" t="s">
        <v>156</v>
      </c>
      <c r="BK589" s="178">
        <f>ROUND(I589*H589,2)</f>
        <v>0</v>
      </c>
      <c r="BL589" s="20" t="s">
        <v>282</v>
      </c>
      <c r="BM589" s="177" t="s">
        <v>2172</v>
      </c>
    </row>
    <row r="590" s="2" customFormat="1">
      <c r="A590" s="39"/>
      <c r="B590" s="40"/>
      <c r="C590" s="39"/>
      <c r="D590" s="179" t="s">
        <v>158</v>
      </c>
      <c r="E590" s="39"/>
      <c r="F590" s="180" t="s">
        <v>2171</v>
      </c>
      <c r="G590" s="39"/>
      <c r="H590" s="39"/>
      <c r="I590" s="181"/>
      <c r="J590" s="39"/>
      <c r="K590" s="39"/>
      <c r="L590" s="40"/>
      <c r="M590" s="182"/>
      <c r="N590" s="183"/>
      <c r="O590" s="73"/>
      <c r="P590" s="73"/>
      <c r="Q590" s="73"/>
      <c r="R590" s="73"/>
      <c r="S590" s="73"/>
      <c r="T590" s="74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20" t="s">
        <v>158</v>
      </c>
      <c r="AU590" s="20" t="s">
        <v>156</v>
      </c>
    </row>
    <row r="591" s="2" customFormat="1">
      <c r="A591" s="39"/>
      <c r="B591" s="40"/>
      <c r="C591" s="39"/>
      <c r="D591" s="184" t="s">
        <v>160</v>
      </c>
      <c r="E591" s="39"/>
      <c r="F591" s="185" t="s">
        <v>2173</v>
      </c>
      <c r="G591" s="39"/>
      <c r="H591" s="39"/>
      <c r="I591" s="181"/>
      <c r="J591" s="39"/>
      <c r="K591" s="39"/>
      <c r="L591" s="40"/>
      <c r="M591" s="182"/>
      <c r="N591" s="183"/>
      <c r="O591" s="73"/>
      <c r="P591" s="73"/>
      <c r="Q591" s="73"/>
      <c r="R591" s="73"/>
      <c r="S591" s="73"/>
      <c r="T591" s="74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20" t="s">
        <v>160</v>
      </c>
      <c r="AU591" s="20" t="s">
        <v>156</v>
      </c>
    </row>
    <row r="592" s="2" customFormat="1" ht="24.15" customHeight="1">
      <c r="A592" s="39"/>
      <c r="B592" s="165"/>
      <c r="C592" s="212" t="s">
        <v>1695</v>
      </c>
      <c r="D592" s="212" t="s">
        <v>658</v>
      </c>
      <c r="E592" s="213" t="s">
        <v>2174</v>
      </c>
      <c r="F592" s="214" t="s">
        <v>2175</v>
      </c>
      <c r="G592" s="215" t="s">
        <v>153</v>
      </c>
      <c r="H592" s="216">
        <v>2.73</v>
      </c>
      <c r="I592" s="217"/>
      <c r="J592" s="218">
        <f>ROUND(I592*H592,2)</f>
        <v>0</v>
      </c>
      <c r="K592" s="214" t="s">
        <v>154</v>
      </c>
      <c r="L592" s="219"/>
      <c r="M592" s="220" t="s">
        <v>3</v>
      </c>
      <c r="N592" s="221" t="s">
        <v>48</v>
      </c>
      <c r="O592" s="73"/>
      <c r="P592" s="175">
        <f>O592*H592</f>
        <v>0</v>
      </c>
      <c r="Q592" s="175">
        <v>0.024230000000000002</v>
      </c>
      <c r="R592" s="175">
        <f>Q592*H592</f>
        <v>0.066147900000000009</v>
      </c>
      <c r="S592" s="175">
        <v>0</v>
      </c>
      <c r="T592" s="176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177" t="s">
        <v>413</v>
      </c>
      <c r="AT592" s="177" t="s">
        <v>658</v>
      </c>
      <c r="AU592" s="177" t="s">
        <v>156</v>
      </c>
      <c r="AY592" s="20" t="s">
        <v>148</v>
      </c>
      <c r="BE592" s="178">
        <f>IF(N592="základní",J592,0)</f>
        <v>0</v>
      </c>
      <c r="BF592" s="178">
        <f>IF(N592="snížená",J592,0)</f>
        <v>0</v>
      </c>
      <c r="BG592" s="178">
        <f>IF(N592="zákl. přenesená",J592,0)</f>
        <v>0</v>
      </c>
      <c r="BH592" s="178">
        <f>IF(N592="sníž. přenesená",J592,0)</f>
        <v>0</v>
      </c>
      <c r="BI592" s="178">
        <f>IF(N592="nulová",J592,0)</f>
        <v>0</v>
      </c>
      <c r="BJ592" s="20" t="s">
        <v>156</v>
      </c>
      <c r="BK592" s="178">
        <f>ROUND(I592*H592,2)</f>
        <v>0</v>
      </c>
      <c r="BL592" s="20" t="s">
        <v>282</v>
      </c>
      <c r="BM592" s="177" t="s">
        <v>2176</v>
      </c>
    </row>
    <row r="593" s="2" customFormat="1">
      <c r="A593" s="39"/>
      <c r="B593" s="40"/>
      <c r="C593" s="39"/>
      <c r="D593" s="179" t="s">
        <v>158</v>
      </c>
      <c r="E593" s="39"/>
      <c r="F593" s="180" t="s">
        <v>2175</v>
      </c>
      <c r="G593" s="39"/>
      <c r="H593" s="39"/>
      <c r="I593" s="181"/>
      <c r="J593" s="39"/>
      <c r="K593" s="39"/>
      <c r="L593" s="40"/>
      <c r="M593" s="182"/>
      <c r="N593" s="183"/>
      <c r="O593" s="73"/>
      <c r="P593" s="73"/>
      <c r="Q593" s="73"/>
      <c r="R593" s="73"/>
      <c r="S593" s="73"/>
      <c r="T593" s="74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20" t="s">
        <v>158</v>
      </c>
      <c r="AU593" s="20" t="s">
        <v>156</v>
      </c>
    </row>
    <row r="594" s="13" customFormat="1">
      <c r="A594" s="13"/>
      <c r="B594" s="186"/>
      <c r="C594" s="13"/>
      <c r="D594" s="179" t="s">
        <v>162</v>
      </c>
      <c r="E594" s="187" t="s">
        <v>3</v>
      </c>
      <c r="F594" s="188" t="s">
        <v>1763</v>
      </c>
      <c r="G594" s="13"/>
      <c r="H594" s="187" t="s">
        <v>3</v>
      </c>
      <c r="I594" s="189"/>
      <c r="J594" s="13"/>
      <c r="K594" s="13"/>
      <c r="L594" s="186"/>
      <c r="M594" s="190"/>
      <c r="N594" s="191"/>
      <c r="O594" s="191"/>
      <c r="P594" s="191"/>
      <c r="Q594" s="191"/>
      <c r="R594" s="191"/>
      <c r="S594" s="191"/>
      <c r="T594" s="192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187" t="s">
        <v>162</v>
      </c>
      <c r="AU594" s="187" t="s">
        <v>156</v>
      </c>
      <c r="AV594" s="13" t="s">
        <v>84</v>
      </c>
      <c r="AW594" s="13" t="s">
        <v>37</v>
      </c>
      <c r="AX594" s="13" t="s">
        <v>76</v>
      </c>
      <c r="AY594" s="187" t="s">
        <v>148</v>
      </c>
    </row>
    <row r="595" s="14" customFormat="1">
      <c r="A595" s="14"/>
      <c r="B595" s="193"/>
      <c r="C595" s="14"/>
      <c r="D595" s="179" t="s">
        <v>162</v>
      </c>
      <c r="E595" s="194" t="s">
        <v>3</v>
      </c>
      <c r="F595" s="195" t="s">
        <v>235</v>
      </c>
      <c r="G595" s="14"/>
      <c r="H595" s="196">
        <v>2.73</v>
      </c>
      <c r="I595" s="197"/>
      <c r="J595" s="14"/>
      <c r="K595" s="14"/>
      <c r="L595" s="193"/>
      <c r="M595" s="198"/>
      <c r="N595" s="199"/>
      <c r="O595" s="199"/>
      <c r="P595" s="199"/>
      <c r="Q595" s="199"/>
      <c r="R595" s="199"/>
      <c r="S595" s="199"/>
      <c r="T595" s="200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194" t="s">
        <v>162</v>
      </c>
      <c r="AU595" s="194" t="s">
        <v>156</v>
      </c>
      <c r="AV595" s="14" t="s">
        <v>156</v>
      </c>
      <c r="AW595" s="14" t="s">
        <v>37</v>
      </c>
      <c r="AX595" s="14" t="s">
        <v>84</v>
      </c>
      <c r="AY595" s="194" t="s">
        <v>148</v>
      </c>
    </row>
    <row r="596" s="2" customFormat="1" ht="24.15" customHeight="1">
      <c r="A596" s="39"/>
      <c r="B596" s="165"/>
      <c r="C596" s="166" t="s">
        <v>1705</v>
      </c>
      <c r="D596" s="166" t="s">
        <v>150</v>
      </c>
      <c r="E596" s="167" t="s">
        <v>1207</v>
      </c>
      <c r="F596" s="168" t="s">
        <v>1208</v>
      </c>
      <c r="G596" s="169" t="s">
        <v>853</v>
      </c>
      <c r="H596" s="222"/>
      <c r="I596" s="171"/>
      <c r="J596" s="172">
        <f>ROUND(I596*H596,2)</f>
        <v>0</v>
      </c>
      <c r="K596" s="168" t="s">
        <v>154</v>
      </c>
      <c r="L596" s="40"/>
      <c r="M596" s="173" t="s">
        <v>3</v>
      </c>
      <c r="N596" s="174" t="s">
        <v>48</v>
      </c>
      <c r="O596" s="73"/>
      <c r="P596" s="175">
        <f>O596*H596</f>
        <v>0</v>
      </c>
      <c r="Q596" s="175">
        <v>0</v>
      </c>
      <c r="R596" s="175">
        <f>Q596*H596</f>
        <v>0</v>
      </c>
      <c r="S596" s="175">
        <v>0</v>
      </c>
      <c r="T596" s="176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177" t="s">
        <v>282</v>
      </c>
      <c r="AT596" s="177" t="s">
        <v>150</v>
      </c>
      <c r="AU596" s="177" t="s">
        <v>156</v>
      </c>
      <c r="AY596" s="20" t="s">
        <v>148</v>
      </c>
      <c r="BE596" s="178">
        <f>IF(N596="základní",J596,0)</f>
        <v>0</v>
      </c>
      <c r="BF596" s="178">
        <f>IF(N596="snížená",J596,0)</f>
        <v>0</v>
      </c>
      <c r="BG596" s="178">
        <f>IF(N596="zákl. přenesená",J596,0)</f>
        <v>0</v>
      </c>
      <c r="BH596" s="178">
        <f>IF(N596="sníž. přenesená",J596,0)</f>
        <v>0</v>
      </c>
      <c r="BI596" s="178">
        <f>IF(N596="nulová",J596,0)</f>
        <v>0</v>
      </c>
      <c r="BJ596" s="20" t="s">
        <v>156</v>
      </c>
      <c r="BK596" s="178">
        <f>ROUND(I596*H596,2)</f>
        <v>0</v>
      </c>
      <c r="BL596" s="20" t="s">
        <v>282</v>
      </c>
      <c r="BM596" s="177" t="s">
        <v>2177</v>
      </c>
    </row>
    <row r="597" s="2" customFormat="1">
      <c r="A597" s="39"/>
      <c r="B597" s="40"/>
      <c r="C597" s="39"/>
      <c r="D597" s="179" t="s">
        <v>158</v>
      </c>
      <c r="E597" s="39"/>
      <c r="F597" s="180" t="s">
        <v>1210</v>
      </c>
      <c r="G597" s="39"/>
      <c r="H597" s="39"/>
      <c r="I597" s="181"/>
      <c r="J597" s="39"/>
      <c r="K597" s="39"/>
      <c r="L597" s="40"/>
      <c r="M597" s="182"/>
      <c r="N597" s="183"/>
      <c r="O597" s="73"/>
      <c r="P597" s="73"/>
      <c r="Q597" s="73"/>
      <c r="R597" s="73"/>
      <c r="S597" s="73"/>
      <c r="T597" s="74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20" t="s">
        <v>158</v>
      </c>
      <c r="AU597" s="20" t="s">
        <v>156</v>
      </c>
    </row>
    <row r="598" s="2" customFormat="1">
      <c r="A598" s="39"/>
      <c r="B598" s="40"/>
      <c r="C598" s="39"/>
      <c r="D598" s="184" t="s">
        <v>160</v>
      </c>
      <c r="E598" s="39"/>
      <c r="F598" s="185" t="s">
        <v>1211</v>
      </c>
      <c r="G598" s="39"/>
      <c r="H598" s="39"/>
      <c r="I598" s="181"/>
      <c r="J598" s="39"/>
      <c r="K598" s="39"/>
      <c r="L598" s="40"/>
      <c r="M598" s="182"/>
      <c r="N598" s="183"/>
      <c r="O598" s="73"/>
      <c r="P598" s="73"/>
      <c r="Q598" s="73"/>
      <c r="R598" s="73"/>
      <c r="S598" s="73"/>
      <c r="T598" s="74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20" t="s">
        <v>160</v>
      </c>
      <c r="AU598" s="20" t="s">
        <v>156</v>
      </c>
    </row>
    <row r="599" s="12" customFormat="1" ht="22.8" customHeight="1">
      <c r="A599" s="12"/>
      <c r="B599" s="152"/>
      <c r="C599" s="12"/>
      <c r="D599" s="153" t="s">
        <v>75</v>
      </c>
      <c r="E599" s="163" t="s">
        <v>2178</v>
      </c>
      <c r="F599" s="163" t="s">
        <v>2179</v>
      </c>
      <c r="G599" s="12"/>
      <c r="H599" s="12"/>
      <c r="I599" s="155"/>
      <c r="J599" s="164">
        <f>BK599</f>
        <v>0</v>
      </c>
      <c r="K599" s="12"/>
      <c r="L599" s="152"/>
      <c r="M599" s="157"/>
      <c r="N599" s="158"/>
      <c r="O599" s="158"/>
      <c r="P599" s="159">
        <f>SUM(P600:P616)</f>
        <v>0</v>
      </c>
      <c r="Q599" s="158"/>
      <c r="R599" s="159">
        <f>SUM(R600:R616)</f>
        <v>0.0023649999999999999</v>
      </c>
      <c r="S599" s="158"/>
      <c r="T599" s="160">
        <f>SUM(T600:T616)</f>
        <v>0</v>
      </c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R599" s="153" t="s">
        <v>156</v>
      </c>
      <c r="AT599" s="161" t="s">
        <v>75</v>
      </c>
      <c r="AU599" s="161" t="s">
        <v>84</v>
      </c>
      <c r="AY599" s="153" t="s">
        <v>148</v>
      </c>
      <c r="BK599" s="162">
        <f>SUM(BK600:BK616)</f>
        <v>0</v>
      </c>
    </row>
    <row r="600" s="2" customFormat="1" ht="16.5" customHeight="1">
      <c r="A600" s="39"/>
      <c r="B600" s="165"/>
      <c r="C600" s="166" t="s">
        <v>1710</v>
      </c>
      <c r="D600" s="166" t="s">
        <v>150</v>
      </c>
      <c r="E600" s="167" t="s">
        <v>2180</v>
      </c>
      <c r="F600" s="168" t="s">
        <v>2181</v>
      </c>
      <c r="G600" s="169" t="s">
        <v>153</v>
      </c>
      <c r="H600" s="170">
        <v>5.5</v>
      </c>
      <c r="I600" s="171"/>
      <c r="J600" s="172">
        <f>ROUND(I600*H600,2)</f>
        <v>0</v>
      </c>
      <c r="K600" s="168" t="s">
        <v>154</v>
      </c>
      <c r="L600" s="40"/>
      <c r="M600" s="173" t="s">
        <v>3</v>
      </c>
      <c r="N600" s="174" t="s">
        <v>48</v>
      </c>
      <c r="O600" s="73"/>
      <c r="P600" s="175">
        <f>O600*H600</f>
        <v>0</v>
      </c>
      <c r="Q600" s="175">
        <v>6.9999999999999994E-05</v>
      </c>
      <c r="R600" s="175">
        <f>Q600*H600</f>
        <v>0.00038499999999999998</v>
      </c>
      <c r="S600" s="175">
        <v>0</v>
      </c>
      <c r="T600" s="176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177" t="s">
        <v>282</v>
      </c>
      <c r="AT600" s="177" t="s">
        <v>150</v>
      </c>
      <c r="AU600" s="177" t="s">
        <v>156</v>
      </c>
      <c r="AY600" s="20" t="s">
        <v>148</v>
      </c>
      <c r="BE600" s="178">
        <f>IF(N600="základní",J600,0)</f>
        <v>0</v>
      </c>
      <c r="BF600" s="178">
        <f>IF(N600="snížená",J600,0)</f>
        <v>0</v>
      </c>
      <c r="BG600" s="178">
        <f>IF(N600="zákl. přenesená",J600,0)</f>
        <v>0</v>
      </c>
      <c r="BH600" s="178">
        <f>IF(N600="sníž. přenesená",J600,0)</f>
        <v>0</v>
      </c>
      <c r="BI600" s="178">
        <f>IF(N600="nulová",J600,0)</f>
        <v>0</v>
      </c>
      <c r="BJ600" s="20" t="s">
        <v>156</v>
      </c>
      <c r="BK600" s="178">
        <f>ROUND(I600*H600,2)</f>
        <v>0</v>
      </c>
      <c r="BL600" s="20" t="s">
        <v>282</v>
      </c>
      <c r="BM600" s="177" t="s">
        <v>2182</v>
      </c>
    </row>
    <row r="601" s="2" customFormat="1">
      <c r="A601" s="39"/>
      <c r="B601" s="40"/>
      <c r="C601" s="39"/>
      <c r="D601" s="179" t="s">
        <v>158</v>
      </c>
      <c r="E601" s="39"/>
      <c r="F601" s="180" t="s">
        <v>2183</v>
      </c>
      <c r="G601" s="39"/>
      <c r="H601" s="39"/>
      <c r="I601" s="181"/>
      <c r="J601" s="39"/>
      <c r="K601" s="39"/>
      <c r="L601" s="40"/>
      <c r="M601" s="182"/>
      <c r="N601" s="183"/>
      <c r="O601" s="73"/>
      <c r="P601" s="73"/>
      <c r="Q601" s="73"/>
      <c r="R601" s="73"/>
      <c r="S601" s="73"/>
      <c r="T601" s="74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20" t="s">
        <v>158</v>
      </c>
      <c r="AU601" s="20" t="s">
        <v>156</v>
      </c>
    </row>
    <row r="602" s="2" customFormat="1">
      <c r="A602" s="39"/>
      <c r="B602" s="40"/>
      <c r="C602" s="39"/>
      <c r="D602" s="184" t="s">
        <v>160</v>
      </c>
      <c r="E602" s="39"/>
      <c r="F602" s="185" t="s">
        <v>2184</v>
      </c>
      <c r="G602" s="39"/>
      <c r="H602" s="39"/>
      <c r="I602" s="181"/>
      <c r="J602" s="39"/>
      <c r="K602" s="39"/>
      <c r="L602" s="40"/>
      <c r="M602" s="182"/>
      <c r="N602" s="183"/>
      <c r="O602" s="73"/>
      <c r="P602" s="73"/>
      <c r="Q602" s="73"/>
      <c r="R602" s="73"/>
      <c r="S602" s="73"/>
      <c r="T602" s="74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20" t="s">
        <v>160</v>
      </c>
      <c r="AU602" s="20" t="s">
        <v>156</v>
      </c>
    </row>
    <row r="603" s="13" customFormat="1">
      <c r="A603" s="13"/>
      <c r="B603" s="186"/>
      <c r="C603" s="13"/>
      <c r="D603" s="179" t="s">
        <v>162</v>
      </c>
      <c r="E603" s="187" t="s">
        <v>3</v>
      </c>
      <c r="F603" s="188" t="s">
        <v>2185</v>
      </c>
      <c r="G603" s="13"/>
      <c r="H603" s="187" t="s">
        <v>3</v>
      </c>
      <c r="I603" s="189"/>
      <c r="J603" s="13"/>
      <c r="K603" s="13"/>
      <c r="L603" s="186"/>
      <c r="M603" s="190"/>
      <c r="N603" s="191"/>
      <c r="O603" s="191"/>
      <c r="P603" s="191"/>
      <c r="Q603" s="191"/>
      <c r="R603" s="191"/>
      <c r="S603" s="191"/>
      <c r="T603" s="19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187" t="s">
        <v>162</v>
      </c>
      <c r="AU603" s="187" t="s">
        <v>156</v>
      </c>
      <c r="AV603" s="13" t="s">
        <v>84</v>
      </c>
      <c r="AW603" s="13" t="s">
        <v>37</v>
      </c>
      <c r="AX603" s="13" t="s">
        <v>76</v>
      </c>
      <c r="AY603" s="187" t="s">
        <v>148</v>
      </c>
    </row>
    <row r="604" s="14" customFormat="1">
      <c r="A604" s="14"/>
      <c r="B604" s="193"/>
      <c r="C604" s="14"/>
      <c r="D604" s="179" t="s">
        <v>162</v>
      </c>
      <c r="E604" s="194" t="s">
        <v>3</v>
      </c>
      <c r="F604" s="195" t="s">
        <v>2186</v>
      </c>
      <c r="G604" s="14"/>
      <c r="H604" s="196">
        <v>5.5</v>
      </c>
      <c r="I604" s="197"/>
      <c r="J604" s="14"/>
      <c r="K604" s="14"/>
      <c r="L604" s="193"/>
      <c r="M604" s="198"/>
      <c r="N604" s="199"/>
      <c r="O604" s="199"/>
      <c r="P604" s="199"/>
      <c r="Q604" s="199"/>
      <c r="R604" s="199"/>
      <c r="S604" s="199"/>
      <c r="T604" s="200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194" t="s">
        <v>162</v>
      </c>
      <c r="AU604" s="194" t="s">
        <v>156</v>
      </c>
      <c r="AV604" s="14" t="s">
        <v>156</v>
      </c>
      <c r="AW604" s="14" t="s">
        <v>37</v>
      </c>
      <c r="AX604" s="14" t="s">
        <v>84</v>
      </c>
      <c r="AY604" s="194" t="s">
        <v>148</v>
      </c>
    </row>
    <row r="605" s="2" customFormat="1" ht="24.15" customHeight="1">
      <c r="A605" s="39"/>
      <c r="B605" s="165"/>
      <c r="C605" s="166" t="s">
        <v>1716</v>
      </c>
      <c r="D605" s="166" t="s">
        <v>150</v>
      </c>
      <c r="E605" s="167" t="s">
        <v>2187</v>
      </c>
      <c r="F605" s="168" t="s">
        <v>2188</v>
      </c>
      <c r="G605" s="169" t="s">
        <v>153</v>
      </c>
      <c r="H605" s="170">
        <v>5.5</v>
      </c>
      <c r="I605" s="171"/>
      <c r="J605" s="172">
        <f>ROUND(I605*H605,2)</f>
        <v>0</v>
      </c>
      <c r="K605" s="168" t="s">
        <v>154</v>
      </c>
      <c r="L605" s="40"/>
      <c r="M605" s="173" t="s">
        <v>3</v>
      </c>
      <c r="N605" s="174" t="s">
        <v>48</v>
      </c>
      <c r="O605" s="73"/>
      <c r="P605" s="175">
        <f>O605*H605</f>
        <v>0</v>
      </c>
      <c r="Q605" s="175">
        <v>6.9999999999999994E-05</v>
      </c>
      <c r="R605" s="175">
        <f>Q605*H605</f>
        <v>0.00038499999999999998</v>
      </c>
      <c r="S605" s="175">
        <v>0</v>
      </c>
      <c r="T605" s="176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177" t="s">
        <v>282</v>
      </c>
      <c r="AT605" s="177" t="s">
        <v>150</v>
      </c>
      <c r="AU605" s="177" t="s">
        <v>156</v>
      </c>
      <c r="AY605" s="20" t="s">
        <v>148</v>
      </c>
      <c r="BE605" s="178">
        <f>IF(N605="základní",J605,0)</f>
        <v>0</v>
      </c>
      <c r="BF605" s="178">
        <f>IF(N605="snížená",J605,0)</f>
        <v>0</v>
      </c>
      <c r="BG605" s="178">
        <f>IF(N605="zákl. přenesená",J605,0)</f>
        <v>0</v>
      </c>
      <c r="BH605" s="178">
        <f>IF(N605="sníž. přenesená",J605,0)</f>
        <v>0</v>
      </c>
      <c r="BI605" s="178">
        <f>IF(N605="nulová",J605,0)</f>
        <v>0</v>
      </c>
      <c r="BJ605" s="20" t="s">
        <v>156</v>
      </c>
      <c r="BK605" s="178">
        <f>ROUND(I605*H605,2)</f>
        <v>0</v>
      </c>
      <c r="BL605" s="20" t="s">
        <v>282</v>
      </c>
      <c r="BM605" s="177" t="s">
        <v>2189</v>
      </c>
    </row>
    <row r="606" s="2" customFormat="1">
      <c r="A606" s="39"/>
      <c r="B606" s="40"/>
      <c r="C606" s="39"/>
      <c r="D606" s="179" t="s">
        <v>158</v>
      </c>
      <c r="E606" s="39"/>
      <c r="F606" s="180" t="s">
        <v>2190</v>
      </c>
      <c r="G606" s="39"/>
      <c r="H606" s="39"/>
      <c r="I606" s="181"/>
      <c r="J606" s="39"/>
      <c r="K606" s="39"/>
      <c r="L606" s="40"/>
      <c r="M606" s="182"/>
      <c r="N606" s="183"/>
      <c r="O606" s="73"/>
      <c r="P606" s="73"/>
      <c r="Q606" s="73"/>
      <c r="R606" s="73"/>
      <c r="S606" s="73"/>
      <c r="T606" s="74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20" t="s">
        <v>158</v>
      </c>
      <c r="AU606" s="20" t="s">
        <v>156</v>
      </c>
    </row>
    <row r="607" s="2" customFormat="1">
      <c r="A607" s="39"/>
      <c r="B607" s="40"/>
      <c r="C607" s="39"/>
      <c r="D607" s="184" t="s">
        <v>160</v>
      </c>
      <c r="E607" s="39"/>
      <c r="F607" s="185" t="s">
        <v>2191</v>
      </c>
      <c r="G607" s="39"/>
      <c r="H607" s="39"/>
      <c r="I607" s="181"/>
      <c r="J607" s="39"/>
      <c r="K607" s="39"/>
      <c r="L607" s="40"/>
      <c r="M607" s="182"/>
      <c r="N607" s="183"/>
      <c r="O607" s="73"/>
      <c r="P607" s="73"/>
      <c r="Q607" s="73"/>
      <c r="R607" s="73"/>
      <c r="S607" s="73"/>
      <c r="T607" s="74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20" t="s">
        <v>160</v>
      </c>
      <c r="AU607" s="20" t="s">
        <v>156</v>
      </c>
    </row>
    <row r="608" s="2" customFormat="1" ht="24.15" customHeight="1">
      <c r="A608" s="39"/>
      <c r="B608" s="165"/>
      <c r="C608" s="166" t="s">
        <v>1722</v>
      </c>
      <c r="D608" s="166" t="s">
        <v>150</v>
      </c>
      <c r="E608" s="167" t="s">
        <v>2192</v>
      </c>
      <c r="F608" s="168" t="s">
        <v>2193</v>
      </c>
      <c r="G608" s="169" t="s">
        <v>153</v>
      </c>
      <c r="H608" s="170">
        <v>5.5</v>
      </c>
      <c r="I608" s="171"/>
      <c r="J608" s="172">
        <f>ROUND(I608*H608,2)</f>
        <v>0</v>
      </c>
      <c r="K608" s="168" t="s">
        <v>154</v>
      </c>
      <c r="L608" s="40"/>
      <c r="M608" s="173" t="s">
        <v>3</v>
      </c>
      <c r="N608" s="174" t="s">
        <v>48</v>
      </c>
      <c r="O608" s="73"/>
      <c r="P608" s="175">
        <f>O608*H608</f>
        <v>0</v>
      </c>
      <c r="Q608" s="175">
        <v>0.00012</v>
      </c>
      <c r="R608" s="175">
        <f>Q608*H608</f>
        <v>0.00066</v>
      </c>
      <c r="S608" s="175">
        <v>0</v>
      </c>
      <c r="T608" s="176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177" t="s">
        <v>282</v>
      </c>
      <c r="AT608" s="177" t="s">
        <v>150</v>
      </c>
      <c r="AU608" s="177" t="s">
        <v>156</v>
      </c>
      <c r="AY608" s="20" t="s">
        <v>148</v>
      </c>
      <c r="BE608" s="178">
        <f>IF(N608="základní",J608,0)</f>
        <v>0</v>
      </c>
      <c r="BF608" s="178">
        <f>IF(N608="snížená",J608,0)</f>
        <v>0</v>
      </c>
      <c r="BG608" s="178">
        <f>IF(N608="zákl. přenesená",J608,0)</f>
        <v>0</v>
      </c>
      <c r="BH608" s="178">
        <f>IF(N608="sníž. přenesená",J608,0)</f>
        <v>0</v>
      </c>
      <c r="BI608" s="178">
        <f>IF(N608="nulová",J608,0)</f>
        <v>0</v>
      </c>
      <c r="BJ608" s="20" t="s">
        <v>156</v>
      </c>
      <c r="BK608" s="178">
        <f>ROUND(I608*H608,2)</f>
        <v>0</v>
      </c>
      <c r="BL608" s="20" t="s">
        <v>282</v>
      </c>
      <c r="BM608" s="177" t="s">
        <v>2194</v>
      </c>
    </row>
    <row r="609" s="2" customFormat="1">
      <c r="A609" s="39"/>
      <c r="B609" s="40"/>
      <c r="C609" s="39"/>
      <c r="D609" s="179" t="s">
        <v>158</v>
      </c>
      <c r="E609" s="39"/>
      <c r="F609" s="180" t="s">
        <v>2195</v>
      </c>
      <c r="G609" s="39"/>
      <c r="H609" s="39"/>
      <c r="I609" s="181"/>
      <c r="J609" s="39"/>
      <c r="K609" s="39"/>
      <c r="L609" s="40"/>
      <c r="M609" s="182"/>
      <c r="N609" s="183"/>
      <c r="O609" s="73"/>
      <c r="P609" s="73"/>
      <c r="Q609" s="73"/>
      <c r="R609" s="73"/>
      <c r="S609" s="73"/>
      <c r="T609" s="74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20" t="s">
        <v>158</v>
      </c>
      <c r="AU609" s="20" t="s">
        <v>156</v>
      </c>
    </row>
    <row r="610" s="2" customFormat="1">
      <c r="A610" s="39"/>
      <c r="B610" s="40"/>
      <c r="C610" s="39"/>
      <c r="D610" s="184" t="s">
        <v>160</v>
      </c>
      <c r="E610" s="39"/>
      <c r="F610" s="185" t="s">
        <v>2196</v>
      </c>
      <c r="G610" s="39"/>
      <c r="H610" s="39"/>
      <c r="I610" s="181"/>
      <c r="J610" s="39"/>
      <c r="K610" s="39"/>
      <c r="L610" s="40"/>
      <c r="M610" s="182"/>
      <c r="N610" s="183"/>
      <c r="O610" s="73"/>
      <c r="P610" s="73"/>
      <c r="Q610" s="73"/>
      <c r="R610" s="73"/>
      <c r="S610" s="73"/>
      <c r="T610" s="74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T610" s="20" t="s">
        <v>160</v>
      </c>
      <c r="AU610" s="20" t="s">
        <v>156</v>
      </c>
    </row>
    <row r="611" s="2" customFormat="1" ht="24.15" customHeight="1">
      <c r="A611" s="39"/>
      <c r="B611" s="165"/>
      <c r="C611" s="166" t="s">
        <v>1728</v>
      </c>
      <c r="D611" s="166" t="s">
        <v>150</v>
      </c>
      <c r="E611" s="167" t="s">
        <v>2197</v>
      </c>
      <c r="F611" s="168" t="s">
        <v>2198</v>
      </c>
      <c r="G611" s="169" t="s">
        <v>153</v>
      </c>
      <c r="H611" s="170">
        <v>5.5</v>
      </c>
      <c r="I611" s="171"/>
      <c r="J611" s="172">
        <f>ROUND(I611*H611,2)</f>
        <v>0</v>
      </c>
      <c r="K611" s="168" t="s">
        <v>154</v>
      </c>
      <c r="L611" s="40"/>
      <c r="M611" s="173" t="s">
        <v>3</v>
      </c>
      <c r="N611" s="174" t="s">
        <v>48</v>
      </c>
      <c r="O611" s="73"/>
      <c r="P611" s="175">
        <f>O611*H611</f>
        <v>0</v>
      </c>
      <c r="Q611" s="175">
        <v>3.0000000000000001E-05</v>
      </c>
      <c r="R611" s="175">
        <f>Q611*H611</f>
        <v>0.000165</v>
      </c>
      <c r="S611" s="175">
        <v>0</v>
      </c>
      <c r="T611" s="176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177" t="s">
        <v>282</v>
      </c>
      <c r="AT611" s="177" t="s">
        <v>150</v>
      </c>
      <c r="AU611" s="177" t="s">
        <v>156</v>
      </c>
      <c r="AY611" s="20" t="s">
        <v>148</v>
      </c>
      <c r="BE611" s="178">
        <f>IF(N611="základní",J611,0)</f>
        <v>0</v>
      </c>
      <c r="BF611" s="178">
        <f>IF(N611="snížená",J611,0)</f>
        <v>0</v>
      </c>
      <c r="BG611" s="178">
        <f>IF(N611="zákl. přenesená",J611,0)</f>
        <v>0</v>
      </c>
      <c r="BH611" s="178">
        <f>IF(N611="sníž. přenesená",J611,0)</f>
        <v>0</v>
      </c>
      <c r="BI611" s="178">
        <f>IF(N611="nulová",J611,0)</f>
        <v>0</v>
      </c>
      <c r="BJ611" s="20" t="s">
        <v>156</v>
      </c>
      <c r="BK611" s="178">
        <f>ROUND(I611*H611,2)</f>
        <v>0</v>
      </c>
      <c r="BL611" s="20" t="s">
        <v>282</v>
      </c>
      <c r="BM611" s="177" t="s">
        <v>2199</v>
      </c>
    </row>
    <row r="612" s="2" customFormat="1">
      <c r="A612" s="39"/>
      <c r="B612" s="40"/>
      <c r="C612" s="39"/>
      <c r="D612" s="179" t="s">
        <v>158</v>
      </c>
      <c r="E612" s="39"/>
      <c r="F612" s="180" t="s">
        <v>2200</v>
      </c>
      <c r="G612" s="39"/>
      <c r="H612" s="39"/>
      <c r="I612" s="181"/>
      <c r="J612" s="39"/>
      <c r="K612" s="39"/>
      <c r="L612" s="40"/>
      <c r="M612" s="182"/>
      <c r="N612" s="183"/>
      <c r="O612" s="73"/>
      <c r="P612" s="73"/>
      <c r="Q612" s="73"/>
      <c r="R612" s="73"/>
      <c r="S612" s="73"/>
      <c r="T612" s="74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20" t="s">
        <v>158</v>
      </c>
      <c r="AU612" s="20" t="s">
        <v>156</v>
      </c>
    </row>
    <row r="613" s="2" customFormat="1">
      <c r="A613" s="39"/>
      <c r="B613" s="40"/>
      <c r="C613" s="39"/>
      <c r="D613" s="184" t="s">
        <v>160</v>
      </c>
      <c r="E613" s="39"/>
      <c r="F613" s="185" t="s">
        <v>2201</v>
      </c>
      <c r="G613" s="39"/>
      <c r="H613" s="39"/>
      <c r="I613" s="181"/>
      <c r="J613" s="39"/>
      <c r="K613" s="39"/>
      <c r="L613" s="40"/>
      <c r="M613" s="182"/>
      <c r="N613" s="183"/>
      <c r="O613" s="73"/>
      <c r="P613" s="73"/>
      <c r="Q613" s="73"/>
      <c r="R613" s="73"/>
      <c r="S613" s="73"/>
      <c r="T613" s="74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20" t="s">
        <v>160</v>
      </c>
      <c r="AU613" s="20" t="s">
        <v>156</v>
      </c>
    </row>
    <row r="614" s="2" customFormat="1" ht="24.15" customHeight="1">
      <c r="A614" s="39"/>
      <c r="B614" s="165"/>
      <c r="C614" s="166" t="s">
        <v>1733</v>
      </c>
      <c r="D614" s="166" t="s">
        <v>150</v>
      </c>
      <c r="E614" s="167" t="s">
        <v>2202</v>
      </c>
      <c r="F614" s="168" t="s">
        <v>2203</v>
      </c>
      <c r="G614" s="169" t="s">
        <v>153</v>
      </c>
      <c r="H614" s="170">
        <v>5.5</v>
      </c>
      <c r="I614" s="171"/>
      <c r="J614" s="172">
        <f>ROUND(I614*H614,2)</f>
        <v>0</v>
      </c>
      <c r="K614" s="168" t="s">
        <v>154</v>
      </c>
      <c r="L614" s="40"/>
      <c r="M614" s="173" t="s">
        <v>3</v>
      </c>
      <c r="N614" s="174" t="s">
        <v>48</v>
      </c>
      <c r="O614" s="73"/>
      <c r="P614" s="175">
        <f>O614*H614</f>
        <v>0</v>
      </c>
      <c r="Q614" s="175">
        <v>0.00013999999999999999</v>
      </c>
      <c r="R614" s="175">
        <f>Q614*H614</f>
        <v>0.00076999999999999996</v>
      </c>
      <c r="S614" s="175">
        <v>0</v>
      </c>
      <c r="T614" s="176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177" t="s">
        <v>282</v>
      </c>
      <c r="AT614" s="177" t="s">
        <v>150</v>
      </c>
      <c r="AU614" s="177" t="s">
        <v>156</v>
      </c>
      <c r="AY614" s="20" t="s">
        <v>148</v>
      </c>
      <c r="BE614" s="178">
        <f>IF(N614="základní",J614,0)</f>
        <v>0</v>
      </c>
      <c r="BF614" s="178">
        <f>IF(N614="snížená",J614,0)</f>
        <v>0</v>
      </c>
      <c r="BG614" s="178">
        <f>IF(N614="zákl. přenesená",J614,0)</f>
        <v>0</v>
      </c>
      <c r="BH614" s="178">
        <f>IF(N614="sníž. přenesená",J614,0)</f>
        <v>0</v>
      </c>
      <c r="BI614" s="178">
        <f>IF(N614="nulová",J614,0)</f>
        <v>0</v>
      </c>
      <c r="BJ614" s="20" t="s">
        <v>156</v>
      </c>
      <c r="BK614" s="178">
        <f>ROUND(I614*H614,2)</f>
        <v>0</v>
      </c>
      <c r="BL614" s="20" t="s">
        <v>282</v>
      </c>
      <c r="BM614" s="177" t="s">
        <v>2204</v>
      </c>
    </row>
    <row r="615" s="2" customFormat="1">
      <c r="A615" s="39"/>
      <c r="B615" s="40"/>
      <c r="C615" s="39"/>
      <c r="D615" s="179" t="s">
        <v>158</v>
      </c>
      <c r="E615" s="39"/>
      <c r="F615" s="180" t="s">
        <v>2205</v>
      </c>
      <c r="G615" s="39"/>
      <c r="H615" s="39"/>
      <c r="I615" s="181"/>
      <c r="J615" s="39"/>
      <c r="K615" s="39"/>
      <c r="L615" s="40"/>
      <c r="M615" s="182"/>
      <c r="N615" s="183"/>
      <c r="O615" s="73"/>
      <c r="P615" s="73"/>
      <c r="Q615" s="73"/>
      <c r="R615" s="73"/>
      <c r="S615" s="73"/>
      <c r="T615" s="74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20" t="s">
        <v>158</v>
      </c>
      <c r="AU615" s="20" t="s">
        <v>156</v>
      </c>
    </row>
    <row r="616" s="2" customFormat="1">
      <c r="A616" s="39"/>
      <c r="B616" s="40"/>
      <c r="C616" s="39"/>
      <c r="D616" s="184" t="s">
        <v>160</v>
      </c>
      <c r="E616" s="39"/>
      <c r="F616" s="185" t="s">
        <v>2206</v>
      </c>
      <c r="G616" s="39"/>
      <c r="H616" s="39"/>
      <c r="I616" s="181"/>
      <c r="J616" s="39"/>
      <c r="K616" s="39"/>
      <c r="L616" s="40"/>
      <c r="M616" s="182"/>
      <c r="N616" s="183"/>
      <c r="O616" s="73"/>
      <c r="P616" s="73"/>
      <c r="Q616" s="73"/>
      <c r="R616" s="73"/>
      <c r="S616" s="73"/>
      <c r="T616" s="74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20" t="s">
        <v>160</v>
      </c>
      <c r="AU616" s="20" t="s">
        <v>156</v>
      </c>
    </row>
    <row r="617" s="12" customFormat="1" ht="22.8" customHeight="1">
      <c r="A617" s="12"/>
      <c r="B617" s="152"/>
      <c r="C617" s="12"/>
      <c r="D617" s="153" t="s">
        <v>75</v>
      </c>
      <c r="E617" s="163" t="s">
        <v>857</v>
      </c>
      <c r="F617" s="163" t="s">
        <v>858</v>
      </c>
      <c r="G617" s="12"/>
      <c r="H617" s="12"/>
      <c r="I617" s="155"/>
      <c r="J617" s="164">
        <f>BK617</f>
        <v>0</v>
      </c>
      <c r="K617" s="12"/>
      <c r="L617" s="152"/>
      <c r="M617" s="157"/>
      <c r="N617" s="158"/>
      <c r="O617" s="158"/>
      <c r="P617" s="159">
        <f>SUM(P618:P629)</f>
        <v>0</v>
      </c>
      <c r="Q617" s="158"/>
      <c r="R617" s="159">
        <f>SUM(R618:R629)</f>
        <v>0.082320000000000004</v>
      </c>
      <c r="S617" s="158"/>
      <c r="T617" s="160">
        <f>SUM(T618:T629)</f>
        <v>0</v>
      </c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R617" s="153" t="s">
        <v>156</v>
      </c>
      <c r="AT617" s="161" t="s">
        <v>75</v>
      </c>
      <c r="AU617" s="161" t="s">
        <v>84</v>
      </c>
      <c r="AY617" s="153" t="s">
        <v>148</v>
      </c>
      <c r="BK617" s="162">
        <f>SUM(BK618:BK629)</f>
        <v>0</v>
      </c>
    </row>
    <row r="618" s="2" customFormat="1" ht="24.15" customHeight="1">
      <c r="A618" s="39"/>
      <c r="B618" s="165"/>
      <c r="C618" s="166" t="s">
        <v>1735</v>
      </c>
      <c r="D618" s="166" t="s">
        <v>150</v>
      </c>
      <c r="E618" s="167" t="s">
        <v>864</v>
      </c>
      <c r="F618" s="168" t="s">
        <v>865</v>
      </c>
      <c r="G618" s="169" t="s">
        <v>153</v>
      </c>
      <c r="H618" s="170">
        <v>205.80000000000001</v>
      </c>
      <c r="I618" s="171"/>
      <c r="J618" s="172">
        <f>ROUND(I618*H618,2)</f>
        <v>0</v>
      </c>
      <c r="K618" s="168" t="s">
        <v>154</v>
      </c>
      <c r="L618" s="40"/>
      <c r="M618" s="173" t="s">
        <v>3</v>
      </c>
      <c r="N618" s="174" t="s">
        <v>48</v>
      </c>
      <c r="O618" s="73"/>
      <c r="P618" s="175">
        <f>O618*H618</f>
        <v>0</v>
      </c>
      <c r="Q618" s="175">
        <v>0.00020000000000000001</v>
      </c>
      <c r="R618" s="175">
        <f>Q618*H618</f>
        <v>0.041160000000000002</v>
      </c>
      <c r="S618" s="175">
        <v>0</v>
      </c>
      <c r="T618" s="176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177" t="s">
        <v>282</v>
      </c>
      <c r="AT618" s="177" t="s">
        <v>150</v>
      </c>
      <c r="AU618" s="177" t="s">
        <v>156</v>
      </c>
      <c r="AY618" s="20" t="s">
        <v>148</v>
      </c>
      <c r="BE618" s="178">
        <f>IF(N618="základní",J618,0)</f>
        <v>0</v>
      </c>
      <c r="BF618" s="178">
        <f>IF(N618="snížená",J618,0)</f>
        <v>0</v>
      </c>
      <c r="BG618" s="178">
        <f>IF(N618="zákl. přenesená",J618,0)</f>
        <v>0</v>
      </c>
      <c r="BH618" s="178">
        <f>IF(N618="sníž. přenesená",J618,0)</f>
        <v>0</v>
      </c>
      <c r="BI618" s="178">
        <f>IF(N618="nulová",J618,0)</f>
        <v>0</v>
      </c>
      <c r="BJ618" s="20" t="s">
        <v>156</v>
      </c>
      <c r="BK618" s="178">
        <f>ROUND(I618*H618,2)</f>
        <v>0</v>
      </c>
      <c r="BL618" s="20" t="s">
        <v>282</v>
      </c>
      <c r="BM618" s="177" t="s">
        <v>2207</v>
      </c>
    </row>
    <row r="619" s="2" customFormat="1">
      <c r="A619" s="39"/>
      <c r="B619" s="40"/>
      <c r="C619" s="39"/>
      <c r="D619" s="179" t="s">
        <v>158</v>
      </c>
      <c r="E619" s="39"/>
      <c r="F619" s="180" t="s">
        <v>867</v>
      </c>
      <c r="G619" s="39"/>
      <c r="H619" s="39"/>
      <c r="I619" s="181"/>
      <c r="J619" s="39"/>
      <c r="K619" s="39"/>
      <c r="L619" s="40"/>
      <c r="M619" s="182"/>
      <c r="N619" s="183"/>
      <c r="O619" s="73"/>
      <c r="P619" s="73"/>
      <c r="Q619" s="73"/>
      <c r="R619" s="73"/>
      <c r="S619" s="73"/>
      <c r="T619" s="74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20" t="s">
        <v>158</v>
      </c>
      <c r="AU619" s="20" t="s">
        <v>156</v>
      </c>
    </row>
    <row r="620" s="2" customFormat="1">
      <c r="A620" s="39"/>
      <c r="B620" s="40"/>
      <c r="C620" s="39"/>
      <c r="D620" s="184" t="s">
        <v>160</v>
      </c>
      <c r="E620" s="39"/>
      <c r="F620" s="185" t="s">
        <v>868</v>
      </c>
      <c r="G620" s="39"/>
      <c r="H620" s="39"/>
      <c r="I620" s="181"/>
      <c r="J620" s="39"/>
      <c r="K620" s="39"/>
      <c r="L620" s="40"/>
      <c r="M620" s="182"/>
      <c r="N620" s="183"/>
      <c r="O620" s="73"/>
      <c r="P620" s="73"/>
      <c r="Q620" s="73"/>
      <c r="R620" s="73"/>
      <c r="S620" s="73"/>
      <c r="T620" s="74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20" t="s">
        <v>160</v>
      </c>
      <c r="AU620" s="20" t="s">
        <v>156</v>
      </c>
    </row>
    <row r="621" s="13" customFormat="1">
      <c r="A621" s="13"/>
      <c r="B621" s="186"/>
      <c r="C621" s="13"/>
      <c r="D621" s="179" t="s">
        <v>162</v>
      </c>
      <c r="E621" s="187" t="s">
        <v>3</v>
      </c>
      <c r="F621" s="188" t="s">
        <v>1953</v>
      </c>
      <c r="G621" s="13"/>
      <c r="H621" s="187" t="s">
        <v>3</v>
      </c>
      <c r="I621" s="189"/>
      <c r="J621" s="13"/>
      <c r="K621" s="13"/>
      <c r="L621" s="186"/>
      <c r="M621" s="190"/>
      <c r="N621" s="191"/>
      <c r="O621" s="191"/>
      <c r="P621" s="191"/>
      <c r="Q621" s="191"/>
      <c r="R621" s="191"/>
      <c r="S621" s="191"/>
      <c r="T621" s="19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187" t="s">
        <v>162</v>
      </c>
      <c r="AU621" s="187" t="s">
        <v>156</v>
      </c>
      <c r="AV621" s="13" t="s">
        <v>84</v>
      </c>
      <c r="AW621" s="13" t="s">
        <v>37</v>
      </c>
      <c r="AX621" s="13" t="s">
        <v>76</v>
      </c>
      <c r="AY621" s="187" t="s">
        <v>148</v>
      </c>
    </row>
    <row r="622" s="14" customFormat="1">
      <c r="A622" s="14"/>
      <c r="B622" s="193"/>
      <c r="C622" s="14"/>
      <c r="D622" s="179" t="s">
        <v>162</v>
      </c>
      <c r="E622" s="194" t="s">
        <v>3</v>
      </c>
      <c r="F622" s="195" t="s">
        <v>1954</v>
      </c>
      <c r="G622" s="14"/>
      <c r="H622" s="196">
        <v>31.600000000000001</v>
      </c>
      <c r="I622" s="197"/>
      <c r="J622" s="14"/>
      <c r="K622" s="14"/>
      <c r="L622" s="193"/>
      <c r="M622" s="198"/>
      <c r="N622" s="199"/>
      <c r="O622" s="199"/>
      <c r="P622" s="199"/>
      <c r="Q622" s="199"/>
      <c r="R622" s="199"/>
      <c r="S622" s="199"/>
      <c r="T622" s="200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194" t="s">
        <v>162</v>
      </c>
      <c r="AU622" s="194" t="s">
        <v>156</v>
      </c>
      <c r="AV622" s="14" t="s">
        <v>156</v>
      </c>
      <c r="AW622" s="14" t="s">
        <v>37</v>
      </c>
      <c r="AX622" s="14" t="s">
        <v>76</v>
      </c>
      <c r="AY622" s="194" t="s">
        <v>148</v>
      </c>
    </row>
    <row r="623" s="14" customFormat="1">
      <c r="A623" s="14"/>
      <c r="B623" s="193"/>
      <c r="C623" s="14"/>
      <c r="D623" s="179" t="s">
        <v>162</v>
      </c>
      <c r="E623" s="194" t="s">
        <v>3</v>
      </c>
      <c r="F623" s="195" t="s">
        <v>1955</v>
      </c>
      <c r="G623" s="14"/>
      <c r="H623" s="196">
        <v>31.199999999999999</v>
      </c>
      <c r="I623" s="197"/>
      <c r="J623" s="14"/>
      <c r="K623" s="14"/>
      <c r="L623" s="193"/>
      <c r="M623" s="198"/>
      <c r="N623" s="199"/>
      <c r="O623" s="199"/>
      <c r="P623" s="199"/>
      <c r="Q623" s="199"/>
      <c r="R623" s="199"/>
      <c r="S623" s="199"/>
      <c r="T623" s="200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194" t="s">
        <v>162</v>
      </c>
      <c r="AU623" s="194" t="s">
        <v>156</v>
      </c>
      <c r="AV623" s="14" t="s">
        <v>156</v>
      </c>
      <c r="AW623" s="14" t="s">
        <v>37</v>
      </c>
      <c r="AX623" s="14" t="s">
        <v>76</v>
      </c>
      <c r="AY623" s="194" t="s">
        <v>148</v>
      </c>
    </row>
    <row r="624" s="13" customFormat="1">
      <c r="A624" s="13"/>
      <c r="B624" s="186"/>
      <c r="C624" s="13"/>
      <c r="D624" s="179" t="s">
        <v>162</v>
      </c>
      <c r="E624" s="187" t="s">
        <v>3</v>
      </c>
      <c r="F624" s="188" t="s">
        <v>1956</v>
      </c>
      <c r="G624" s="13"/>
      <c r="H624" s="187" t="s">
        <v>3</v>
      </c>
      <c r="I624" s="189"/>
      <c r="J624" s="13"/>
      <c r="K624" s="13"/>
      <c r="L624" s="186"/>
      <c r="M624" s="190"/>
      <c r="N624" s="191"/>
      <c r="O624" s="191"/>
      <c r="P624" s="191"/>
      <c r="Q624" s="191"/>
      <c r="R624" s="191"/>
      <c r="S624" s="191"/>
      <c r="T624" s="192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187" t="s">
        <v>162</v>
      </c>
      <c r="AU624" s="187" t="s">
        <v>156</v>
      </c>
      <c r="AV624" s="13" t="s">
        <v>84</v>
      </c>
      <c r="AW624" s="13" t="s">
        <v>37</v>
      </c>
      <c r="AX624" s="13" t="s">
        <v>76</v>
      </c>
      <c r="AY624" s="187" t="s">
        <v>148</v>
      </c>
    </row>
    <row r="625" s="14" customFormat="1">
      <c r="A625" s="14"/>
      <c r="B625" s="193"/>
      <c r="C625" s="14"/>
      <c r="D625" s="179" t="s">
        <v>162</v>
      </c>
      <c r="E625" s="194" t="s">
        <v>3</v>
      </c>
      <c r="F625" s="195" t="s">
        <v>1957</v>
      </c>
      <c r="G625" s="14"/>
      <c r="H625" s="196">
        <v>143</v>
      </c>
      <c r="I625" s="197"/>
      <c r="J625" s="14"/>
      <c r="K625" s="14"/>
      <c r="L625" s="193"/>
      <c r="M625" s="198"/>
      <c r="N625" s="199"/>
      <c r="O625" s="199"/>
      <c r="P625" s="199"/>
      <c r="Q625" s="199"/>
      <c r="R625" s="199"/>
      <c r="S625" s="199"/>
      <c r="T625" s="200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194" t="s">
        <v>162</v>
      </c>
      <c r="AU625" s="194" t="s">
        <v>156</v>
      </c>
      <c r="AV625" s="14" t="s">
        <v>156</v>
      </c>
      <c r="AW625" s="14" t="s">
        <v>37</v>
      </c>
      <c r="AX625" s="14" t="s">
        <v>76</v>
      </c>
      <c r="AY625" s="194" t="s">
        <v>148</v>
      </c>
    </row>
    <row r="626" s="15" customFormat="1">
      <c r="A626" s="15"/>
      <c r="B626" s="201"/>
      <c r="C626" s="15"/>
      <c r="D626" s="179" t="s">
        <v>162</v>
      </c>
      <c r="E626" s="202" t="s">
        <v>3</v>
      </c>
      <c r="F626" s="203" t="s">
        <v>182</v>
      </c>
      <c r="G626" s="15"/>
      <c r="H626" s="204">
        <v>205.80000000000001</v>
      </c>
      <c r="I626" s="205"/>
      <c r="J626" s="15"/>
      <c r="K626" s="15"/>
      <c r="L626" s="201"/>
      <c r="M626" s="206"/>
      <c r="N626" s="207"/>
      <c r="O626" s="207"/>
      <c r="P626" s="207"/>
      <c r="Q626" s="207"/>
      <c r="R626" s="207"/>
      <c r="S626" s="207"/>
      <c r="T626" s="208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02" t="s">
        <v>162</v>
      </c>
      <c r="AU626" s="202" t="s">
        <v>156</v>
      </c>
      <c r="AV626" s="15" t="s">
        <v>155</v>
      </c>
      <c r="AW626" s="15" t="s">
        <v>37</v>
      </c>
      <c r="AX626" s="15" t="s">
        <v>84</v>
      </c>
      <c r="AY626" s="202" t="s">
        <v>148</v>
      </c>
    </row>
    <row r="627" s="2" customFormat="1" ht="24.15" customHeight="1">
      <c r="A627" s="39"/>
      <c r="B627" s="165"/>
      <c r="C627" s="166" t="s">
        <v>2208</v>
      </c>
      <c r="D627" s="166" t="s">
        <v>150</v>
      </c>
      <c r="E627" s="167" t="s">
        <v>871</v>
      </c>
      <c r="F627" s="168" t="s">
        <v>872</v>
      </c>
      <c r="G627" s="169" t="s">
        <v>153</v>
      </c>
      <c r="H627" s="170">
        <v>205.80000000000001</v>
      </c>
      <c r="I627" s="171"/>
      <c r="J627" s="172">
        <f>ROUND(I627*H627,2)</f>
        <v>0</v>
      </c>
      <c r="K627" s="168" t="s">
        <v>154</v>
      </c>
      <c r="L627" s="40"/>
      <c r="M627" s="173" t="s">
        <v>3</v>
      </c>
      <c r="N627" s="174" t="s">
        <v>48</v>
      </c>
      <c r="O627" s="73"/>
      <c r="P627" s="175">
        <f>O627*H627</f>
        <v>0</v>
      </c>
      <c r="Q627" s="175">
        <v>0.00020000000000000001</v>
      </c>
      <c r="R627" s="175">
        <f>Q627*H627</f>
        <v>0.041160000000000002</v>
      </c>
      <c r="S627" s="175">
        <v>0</v>
      </c>
      <c r="T627" s="176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177" t="s">
        <v>282</v>
      </c>
      <c r="AT627" s="177" t="s">
        <v>150</v>
      </c>
      <c r="AU627" s="177" t="s">
        <v>156</v>
      </c>
      <c r="AY627" s="20" t="s">
        <v>148</v>
      </c>
      <c r="BE627" s="178">
        <f>IF(N627="základní",J627,0)</f>
        <v>0</v>
      </c>
      <c r="BF627" s="178">
        <f>IF(N627="snížená",J627,0)</f>
        <v>0</v>
      </c>
      <c r="BG627" s="178">
        <f>IF(N627="zákl. přenesená",J627,0)</f>
        <v>0</v>
      </c>
      <c r="BH627" s="178">
        <f>IF(N627="sníž. přenesená",J627,0)</f>
        <v>0</v>
      </c>
      <c r="BI627" s="178">
        <f>IF(N627="nulová",J627,0)</f>
        <v>0</v>
      </c>
      <c r="BJ627" s="20" t="s">
        <v>156</v>
      </c>
      <c r="BK627" s="178">
        <f>ROUND(I627*H627,2)</f>
        <v>0</v>
      </c>
      <c r="BL627" s="20" t="s">
        <v>282</v>
      </c>
      <c r="BM627" s="177" t="s">
        <v>2209</v>
      </c>
    </row>
    <row r="628" s="2" customFormat="1">
      <c r="A628" s="39"/>
      <c r="B628" s="40"/>
      <c r="C628" s="39"/>
      <c r="D628" s="179" t="s">
        <v>158</v>
      </c>
      <c r="E628" s="39"/>
      <c r="F628" s="180" t="s">
        <v>874</v>
      </c>
      <c r="G628" s="39"/>
      <c r="H628" s="39"/>
      <c r="I628" s="181"/>
      <c r="J628" s="39"/>
      <c r="K628" s="39"/>
      <c r="L628" s="40"/>
      <c r="M628" s="182"/>
      <c r="N628" s="183"/>
      <c r="O628" s="73"/>
      <c r="P628" s="73"/>
      <c r="Q628" s="73"/>
      <c r="R628" s="73"/>
      <c r="S628" s="73"/>
      <c r="T628" s="74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20" t="s">
        <v>158</v>
      </c>
      <c r="AU628" s="20" t="s">
        <v>156</v>
      </c>
    </row>
    <row r="629" s="2" customFormat="1">
      <c r="A629" s="39"/>
      <c r="B629" s="40"/>
      <c r="C629" s="39"/>
      <c r="D629" s="184" t="s">
        <v>160</v>
      </c>
      <c r="E629" s="39"/>
      <c r="F629" s="185" t="s">
        <v>875</v>
      </c>
      <c r="G629" s="39"/>
      <c r="H629" s="39"/>
      <c r="I629" s="181"/>
      <c r="J629" s="39"/>
      <c r="K629" s="39"/>
      <c r="L629" s="40"/>
      <c r="M629" s="223"/>
      <c r="N629" s="224"/>
      <c r="O629" s="225"/>
      <c r="P629" s="225"/>
      <c r="Q629" s="225"/>
      <c r="R629" s="225"/>
      <c r="S629" s="225"/>
      <c r="T629" s="226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20" t="s">
        <v>160</v>
      </c>
      <c r="AU629" s="20" t="s">
        <v>156</v>
      </c>
    </row>
    <row r="630" s="2" customFormat="1" ht="6.96" customHeight="1">
      <c r="A630" s="39"/>
      <c r="B630" s="56"/>
      <c r="C630" s="57"/>
      <c r="D630" s="57"/>
      <c r="E630" s="57"/>
      <c r="F630" s="57"/>
      <c r="G630" s="57"/>
      <c r="H630" s="57"/>
      <c r="I630" s="57"/>
      <c r="J630" s="57"/>
      <c r="K630" s="57"/>
      <c r="L630" s="40"/>
      <c r="M630" s="39"/>
      <c r="O630" s="39"/>
      <c r="P630" s="39"/>
      <c r="Q630" s="39"/>
      <c r="R630" s="39"/>
      <c r="S630" s="39"/>
      <c r="T630" s="39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</row>
  </sheetData>
  <autoFilter ref="C92:K629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8" r:id="rId1" display="https://podminky.urs.cz/item/CS_URS_2024_01/612315301"/>
    <hyperlink ref="F114" r:id="rId2" display="https://podminky.urs.cz/item/CS_URS_2024_01/621131121"/>
    <hyperlink ref="F122" r:id="rId3" display="https://podminky.urs.cz/item/CS_URS_2024_01/621142001"/>
    <hyperlink ref="F130" r:id="rId4" display="https://podminky.urs.cz/item/CS_URS_2024_01/621221011"/>
    <hyperlink ref="F138" r:id="rId5" display="https://podminky.urs.cz/item/CS_URS_2024_01/621531022"/>
    <hyperlink ref="F146" r:id="rId6" display="https://podminky.urs.cz/item/CS_URS_2024_01/622131121"/>
    <hyperlink ref="F163" r:id="rId7" display="https://podminky.urs.cz/item/CS_URS_2024_01/622135011"/>
    <hyperlink ref="F166" r:id="rId8" display="https://podminky.urs.cz/item/CS_URS_2024_01/622135095"/>
    <hyperlink ref="F170" r:id="rId9" display="https://podminky.urs.cz/item/CS_URS_2024_01/622142001"/>
    <hyperlink ref="F175" r:id="rId10" display="https://podminky.urs.cz/item/CS_URS_2024_01/622143004"/>
    <hyperlink ref="F208" r:id="rId11" display="https://podminky.urs.cz/item/CS_URS_2024_01/622211021"/>
    <hyperlink ref="F216" r:id="rId12" display="https://podminky.urs.cz/item/CS_URS_2024_01/622211031"/>
    <hyperlink ref="F224" r:id="rId13" display="https://podminky.urs.cz/item/CS_URS_2024_01/622212051"/>
    <hyperlink ref="F252" r:id="rId14" display="https://podminky.urs.cz/item/CS_URS_2024_01/622212051"/>
    <hyperlink ref="F266" r:id="rId15" display="https://podminky.urs.cz/item/CS_URS_2024_01/622251101"/>
    <hyperlink ref="F271" r:id="rId16" display="https://podminky.urs.cz/item/CS_URS_2024_01/622252001"/>
    <hyperlink ref="F278" r:id="rId17" display="https://podminky.urs.cz/item/CS_URS_2024_01/622252002"/>
    <hyperlink ref="F294" r:id="rId18" display="https://podminky.urs.cz/item/CS_URS_2024_01/622511112"/>
    <hyperlink ref="F303" r:id="rId19" display="https://podminky.urs.cz/item/CS_URS_2024_01/622531022"/>
    <hyperlink ref="F315" r:id="rId20" display="https://podminky.urs.cz/item/CS_URS_2024_01/629135102"/>
    <hyperlink ref="F329" r:id="rId21" display="https://podminky.urs.cz/item/CS_URS_2024_01/629991011"/>
    <hyperlink ref="F345" r:id="rId22" display="https://podminky.urs.cz/item/CS_URS_2024_01/629995101"/>
    <hyperlink ref="F362" r:id="rId23" display="https://podminky.urs.cz/item/CS_URS_2024_01/629999011"/>
    <hyperlink ref="F371" r:id="rId24" display="https://podminky.urs.cz/item/CS_URS_2024_01/952901111"/>
    <hyperlink ref="F377" r:id="rId25" display="https://podminky.urs.cz/item/CS_URS_2024_01/998018002"/>
    <hyperlink ref="F381" r:id="rId26" display="https://podminky.urs.cz/item/CS_URS_2024_01/621131121"/>
    <hyperlink ref="F390" r:id="rId27" display="https://podminky.urs.cz/item/CS_URS_2024_01/621221011"/>
    <hyperlink ref="F400" r:id="rId28" display="https://podminky.urs.cz/item/CS_URS_2024_01/621221021"/>
    <hyperlink ref="F409" r:id="rId29" display="https://podminky.urs.cz/item/CS_URS_2024_01/941111121"/>
    <hyperlink ref="F413" r:id="rId30" display="https://podminky.urs.cz/item/CS_URS_2024_01/941111221"/>
    <hyperlink ref="F417" r:id="rId31" display="https://podminky.urs.cz/item/CS_URS_2024_01/941111821"/>
    <hyperlink ref="F420" r:id="rId32" display="https://podminky.urs.cz/item/CS_URS_2024_01/944511111"/>
    <hyperlink ref="F423" r:id="rId33" display="https://podminky.urs.cz/item/CS_URS_2024_01/944511211"/>
    <hyperlink ref="F427" r:id="rId34" display="https://podminky.urs.cz/item/CS_URS_2024_01/944511811"/>
    <hyperlink ref="F430" r:id="rId35" display="https://podminky.urs.cz/item/CS_URS_2024_01/944711113"/>
    <hyperlink ref="F433" r:id="rId36" display="https://podminky.urs.cz/item/CS_URS_2024_01/944711213"/>
    <hyperlink ref="F437" r:id="rId37" display="https://podminky.urs.cz/item/CS_URS_2024_01/944711813"/>
    <hyperlink ref="F442" r:id="rId38" display="https://podminky.urs.cz/item/CS_URS_2024_01/713111121"/>
    <hyperlink ref="F450" r:id="rId39" display="https://podminky.urs.cz/item/CS_URS_2024_01/713122112"/>
    <hyperlink ref="F455" r:id="rId40" display="https://podminky.urs.cz/item/CS_URS_2024_01/762511247"/>
    <hyperlink ref="F460" r:id="rId41" display="https://podminky.urs.cz/item/CS_URS_2024_01/713121121"/>
    <hyperlink ref="F470" r:id="rId42" display="https://podminky.urs.cz/item/CS_URS_2024_01/713122111"/>
    <hyperlink ref="F477" r:id="rId43" display="https://podminky.urs.cz/item/CS_URS_2024_01/998713212"/>
    <hyperlink ref="F481" r:id="rId44" display="https://podminky.urs.cz/item/CS_URS_2024_01/751398021"/>
    <hyperlink ref="F486" r:id="rId45" display="https://podminky.urs.cz/item/CS_URS_2024_01/751398851"/>
    <hyperlink ref="F489" r:id="rId46" display="https://podminky.urs.cz/item/CS_URS_2024_01/751525082"/>
    <hyperlink ref="F495" r:id="rId47" display="https://podminky.urs.cz/item/CS_URS_2024_01/998751211"/>
    <hyperlink ref="F499" r:id="rId48" display="https://podminky.urs.cz/item/CS_URS_2024_01/763161710"/>
    <hyperlink ref="F504" r:id="rId49" display="https://podminky.urs.cz/item/CS_URS_2024_01/998763412"/>
    <hyperlink ref="F508" r:id="rId50" display="https://podminky.urs.cz/item/CS_URS_2024_01/764111641"/>
    <hyperlink ref="F513" r:id="rId51" display="https://podminky.urs.cz/item/CS_URS_2024_01/764216605"/>
    <hyperlink ref="F523" r:id="rId52" display="https://podminky.urs.cz/item/CS_URS_2024_01/764216665"/>
    <hyperlink ref="F526" r:id="rId53" display="https://podminky.urs.cz/item/CS_URS_2024_01/998764202"/>
    <hyperlink ref="F530" r:id="rId54" display="https://podminky.urs.cz/item/CS_URS_2024_01/766694126"/>
    <hyperlink ref="F540" r:id="rId55" display="https://podminky.urs.cz/item/CS_URS_2024_01/767627306"/>
    <hyperlink ref="F548" r:id="rId56" display="https://podminky.urs.cz/item/CS_URS_2024_01/767627307"/>
    <hyperlink ref="F551" r:id="rId57" display="https://podminky.urs.cz/item/CS_URS_2024_01/766622131"/>
    <hyperlink ref="F558" r:id="rId58" display="https://podminky.urs.cz/item/CS_URS_2024_01/766622216"/>
    <hyperlink ref="F581" r:id="rId59" display="https://podminky.urs.cz/item/CS_URS_2024_01/766660717"/>
    <hyperlink ref="F586" r:id="rId60" display="https://podminky.urs.cz/item/CS_URS_2024_01/766660734"/>
    <hyperlink ref="F591" r:id="rId61" display="https://podminky.urs.cz/item/CS_URS_2024_01/767640111"/>
    <hyperlink ref="F598" r:id="rId62" display="https://podminky.urs.cz/item/CS_URS_2024_01/998766202"/>
    <hyperlink ref="F602" r:id="rId63" display="https://podminky.urs.cz/item/CS_URS_2024_01/783301303"/>
    <hyperlink ref="F607" r:id="rId64" display="https://podminky.urs.cz/item/CS_URS_2024_01/783301313"/>
    <hyperlink ref="F610" r:id="rId65" display="https://podminky.urs.cz/item/CS_URS_2024_01/783317101"/>
    <hyperlink ref="F613" r:id="rId66" display="https://podminky.urs.cz/item/CS_URS_2024_01/783322101"/>
    <hyperlink ref="F616" r:id="rId67" display="https://podminky.urs.cz/item/CS_URS_2024_01/783334201"/>
    <hyperlink ref="F620" r:id="rId68" display="https://podminky.urs.cz/item/CS_URS_2024_01/784181101"/>
    <hyperlink ref="F629" r:id="rId69" display="https://podminky.urs.cz/item/CS_URS_2024_01/78422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0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103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84</v>
      </c>
    </row>
    <row r="4" s="1" customFormat="1" ht="24.96" customHeight="1">
      <c r="B4" s="23"/>
      <c r="D4" s="24" t="s">
        <v>113</v>
      </c>
      <c r="L4" s="23"/>
      <c r="M4" s="115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Regenerace bytového domu na ulici Kepkova 1465/3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114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2210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25. 3. 2024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27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28</v>
      </c>
      <c r="F15" s="39"/>
      <c r="G15" s="39"/>
      <c r="H15" s="39"/>
      <c r="I15" s="33" t="s">
        <v>29</v>
      </c>
      <c r="J15" s="28" t="s">
        <v>30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31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29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33</v>
      </c>
      <c r="E20" s="39"/>
      <c r="F20" s="39"/>
      <c r="G20" s="39"/>
      <c r="H20" s="39"/>
      <c r="I20" s="33" t="s">
        <v>26</v>
      </c>
      <c r="J20" s="28" t="s">
        <v>34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35</v>
      </c>
      <c r="F21" s="39"/>
      <c r="G21" s="39"/>
      <c r="H21" s="39"/>
      <c r="I21" s="33" t="s">
        <v>29</v>
      </c>
      <c r="J21" s="28" t="s">
        <v>36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38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39</v>
      </c>
      <c r="F24" s="39"/>
      <c r="G24" s="39"/>
      <c r="H24" s="39"/>
      <c r="I24" s="33" t="s">
        <v>29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40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42</v>
      </c>
      <c r="E30" s="39"/>
      <c r="F30" s="39"/>
      <c r="G30" s="39"/>
      <c r="H30" s="39"/>
      <c r="I30" s="39"/>
      <c r="J30" s="91">
        <f>ROUND(J86,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44</v>
      </c>
      <c r="G32" s="39"/>
      <c r="H32" s="39"/>
      <c r="I32" s="44" t="s">
        <v>43</v>
      </c>
      <c r="J32" s="44" t="s">
        <v>45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46</v>
      </c>
      <c r="E33" s="33" t="s">
        <v>47</v>
      </c>
      <c r="F33" s="123">
        <f>ROUND((SUM(BE86:BE235)),  2)</f>
        <v>0</v>
      </c>
      <c r="G33" s="39"/>
      <c r="H33" s="39"/>
      <c r="I33" s="124">
        <v>0.20999999999999999</v>
      </c>
      <c r="J33" s="123">
        <f>ROUND(((SUM(BE86:BE235))*I33),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48</v>
      </c>
      <c r="F34" s="123">
        <f>ROUND((SUM(BF86:BF235)),  2)</f>
        <v>0</v>
      </c>
      <c r="G34" s="39"/>
      <c r="H34" s="39"/>
      <c r="I34" s="124">
        <v>0.12</v>
      </c>
      <c r="J34" s="123">
        <f>ROUND(((SUM(BF86:BF235))*I34),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49</v>
      </c>
      <c r="F35" s="123">
        <f>ROUND((SUM(BG86:BG235)),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50</v>
      </c>
      <c r="F36" s="123">
        <f>ROUND((SUM(BH86:BH235)),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51</v>
      </c>
      <c r="F37" s="123">
        <f>ROUND((SUM(BI86:BI235)),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52</v>
      </c>
      <c r="E39" s="77"/>
      <c r="F39" s="77"/>
      <c r="G39" s="127" t="s">
        <v>53</v>
      </c>
      <c r="H39" s="128" t="s">
        <v>54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116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Regenerace bytového domu na ulici Kepkova 1465/3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114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07 - ÚT byty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Kepkova 1465/3</v>
      </c>
      <c r="G52" s="39"/>
      <c r="H52" s="39"/>
      <c r="I52" s="33" t="s">
        <v>23</v>
      </c>
      <c r="J52" s="65" t="str">
        <f>IF(J12="","",J12)</f>
        <v>25. 3. 2024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Statutární město Ostrava, městský obvod Slezská Os</v>
      </c>
      <c r="G54" s="39"/>
      <c r="H54" s="39"/>
      <c r="I54" s="33" t="s">
        <v>33</v>
      </c>
      <c r="J54" s="37" t="str">
        <f>E21</f>
        <v>Made 4 BIM s.r.o.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39"/>
      <c r="E55" s="39"/>
      <c r="F55" s="28" t="str">
        <f>IF(E18="","",E18)</f>
        <v>Vyplň údaj</v>
      </c>
      <c r="G55" s="39"/>
      <c r="H55" s="39"/>
      <c r="I55" s="33" t="s">
        <v>38</v>
      </c>
      <c r="J55" s="37" t="str">
        <f>E24</f>
        <v>Pavel Klus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117</v>
      </c>
      <c r="D57" s="125"/>
      <c r="E57" s="125"/>
      <c r="F57" s="125"/>
      <c r="G57" s="125"/>
      <c r="H57" s="125"/>
      <c r="I57" s="125"/>
      <c r="J57" s="132" t="s">
        <v>118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74</v>
      </c>
      <c r="D59" s="39"/>
      <c r="E59" s="39"/>
      <c r="F59" s="39"/>
      <c r="G59" s="39"/>
      <c r="H59" s="39"/>
      <c r="I59" s="39"/>
      <c r="J59" s="91">
        <f>J86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119</v>
      </c>
    </row>
    <row r="60" s="9" customFormat="1" ht="24.96" customHeight="1">
      <c r="A60" s="9"/>
      <c r="B60" s="134"/>
      <c r="C60" s="9"/>
      <c r="D60" s="135" t="s">
        <v>124</v>
      </c>
      <c r="E60" s="136"/>
      <c r="F60" s="136"/>
      <c r="G60" s="136"/>
      <c r="H60" s="136"/>
      <c r="I60" s="136"/>
      <c r="J60" s="137">
        <f>J87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2211</v>
      </c>
      <c r="E61" s="140"/>
      <c r="F61" s="140"/>
      <c r="G61" s="140"/>
      <c r="H61" s="140"/>
      <c r="I61" s="140"/>
      <c r="J61" s="141">
        <f>J88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2212</v>
      </c>
      <c r="E62" s="140"/>
      <c r="F62" s="140"/>
      <c r="G62" s="140"/>
      <c r="H62" s="140"/>
      <c r="I62" s="140"/>
      <c r="J62" s="141">
        <f>J117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8"/>
      <c r="C63" s="10"/>
      <c r="D63" s="139" t="s">
        <v>2213</v>
      </c>
      <c r="E63" s="140"/>
      <c r="F63" s="140"/>
      <c r="G63" s="140"/>
      <c r="H63" s="140"/>
      <c r="I63" s="140"/>
      <c r="J63" s="141">
        <f>J139</f>
        <v>0</v>
      </c>
      <c r="K63" s="10"/>
      <c r="L63" s="13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8"/>
      <c r="C64" s="10"/>
      <c r="D64" s="139" t="s">
        <v>2214</v>
      </c>
      <c r="E64" s="140"/>
      <c r="F64" s="140"/>
      <c r="G64" s="140"/>
      <c r="H64" s="140"/>
      <c r="I64" s="140"/>
      <c r="J64" s="141">
        <f>J187</f>
        <v>0</v>
      </c>
      <c r="K64" s="10"/>
      <c r="L64" s="13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8"/>
      <c r="C65" s="10"/>
      <c r="D65" s="139" t="s">
        <v>1749</v>
      </c>
      <c r="E65" s="140"/>
      <c r="F65" s="140"/>
      <c r="G65" s="140"/>
      <c r="H65" s="140"/>
      <c r="I65" s="140"/>
      <c r="J65" s="141">
        <f>J219</f>
        <v>0</v>
      </c>
      <c r="K65" s="10"/>
      <c r="L65" s="13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34"/>
      <c r="C66" s="9"/>
      <c r="D66" s="135" t="s">
        <v>2215</v>
      </c>
      <c r="E66" s="136"/>
      <c r="F66" s="136"/>
      <c r="G66" s="136"/>
      <c r="H66" s="136"/>
      <c r="I66" s="136"/>
      <c r="J66" s="137">
        <f>J225</f>
        <v>0</v>
      </c>
      <c r="K66" s="9"/>
      <c r="L66" s="13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39"/>
      <c r="D67" s="39"/>
      <c r="E67" s="39"/>
      <c r="F67" s="39"/>
      <c r="G67" s="39"/>
      <c r="H67" s="39"/>
      <c r="I67" s="39"/>
      <c r="J67" s="39"/>
      <c r="K67" s="39"/>
      <c r="L67" s="11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11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133</v>
      </c>
      <c r="D73" s="39"/>
      <c r="E73" s="39"/>
      <c r="F73" s="39"/>
      <c r="G73" s="39"/>
      <c r="H73" s="39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17</v>
      </c>
      <c r="D75" s="39"/>
      <c r="E75" s="39"/>
      <c r="F75" s="39"/>
      <c r="G75" s="39"/>
      <c r="H75" s="39"/>
      <c r="I75" s="39"/>
      <c r="J75" s="39"/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39"/>
      <c r="D76" s="39"/>
      <c r="E76" s="116" t="str">
        <f>E7</f>
        <v>Regenerace bytového domu na ulici Kepkova 1465/3</v>
      </c>
      <c r="F76" s="33"/>
      <c r="G76" s="33"/>
      <c r="H76" s="33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114</v>
      </c>
      <c r="D77" s="39"/>
      <c r="E77" s="39"/>
      <c r="F77" s="39"/>
      <c r="G77" s="39"/>
      <c r="H77" s="39"/>
      <c r="I77" s="39"/>
      <c r="J77" s="39"/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39"/>
      <c r="D78" s="39"/>
      <c r="E78" s="63" t="str">
        <f>E9</f>
        <v>07 - ÚT byty</v>
      </c>
      <c r="F78" s="39"/>
      <c r="G78" s="39"/>
      <c r="H78" s="39"/>
      <c r="I78" s="39"/>
      <c r="J78" s="39"/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39"/>
      <c r="D79" s="39"/>
      <c r="E79" s="39"/>
      <c r="F79" s="39"/>
      <c r="G79" s="39"/>
      <c r="H79" s="39"/>
      <c r="I79" s="39"/>
      <c r="J79" s="39"/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39"/>
      <c r="E80" s="39"/>
      <c r="F80" s="28" t="str">
        <f>F12</f>
        <v>Kepkova 1465/3</v>
      </c>
      <c r="G80" s="39"/>
      <c r="H80" s="39"/>
      <c r="I80" s="33" t="s">
        <v>23</v>
      </c>
      <c r="J80" s="65" t="str">
        <f>IF(J12="","",J12)</f>
        <v>25. 3. 2024</v>
      </c>
      <c r="K80" s="39"/>
      <c r="L80" s="11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39"/>
      <c r="D81" s="39"/>
      <c r="E81" s="39"/>
      <c r="F81" s="39"/>
      <c r="G81" s="39"/>
      <c r="H81" s="39"/>
      <c r="I81" s="39"/>
      <c r="J81" s="39"/>
      <c r="K81" s="39"/>
      <c r="L81" s="11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39"/>
      <c r="E82" s="39"/>
      <c r="F82" s="28" t="str">
        <f>E15</f>
        <v>Statutární město Ostrava, městský obvod Slezská Os</v>
      </c>
      <c r="G82" s="39"/>
      <c r="H82" s="39"/>
      <c r="I82" s="33" t="s">
        <v>33</v>
      </c>
      <c r="J82" s="37" t="str">
        <f>E21</f>
        <v>Made 4 BIM s.r.o.</v>
      </c>
      <c r="K82" s="39"/>
      <c r="L82" s="11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31</v>
      </c>
      <c r="D83" s="39"/>
      <c r="E83" s="39"/>
      <c r="F83" s="28" t="str">
        <f>IF(E18="","",E18)</f>
        <v>Vyplň údaj</v>
      </c>
      <c r="G83" s="39"/>
      <c r="H83" s="39"/>
      <c r="I83" s="33" t="s">
        <v>38</v>
      </c>
      <c r="J83" s="37" t="str">
        <f>E24</f>
        <v>Pavel Klus</v>
      </c>
      <c r="K83" s="39"/>
      <c r="L83" s="11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39"/>
      <c r="D84" s="39"/>
      <c r="E84" s="39"/>
      <c r="F84" s="39"/>
      <c r="G84" s="39"/>
      <c r="H84" s="39"/>
      <c r="I84" s="39"/>
      <c r="J84" s="39"/>
      <c r="K84" s="39"/>
      <c r="L84" s="11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42"/>
      <c r="B85" s="143"/>
      <c r="C85" s="144" t="s">
        <v>134</v>
      </c>
      <c r="D85" s="145" t="s">
        <v>61</v>
      </c>
      <c r="E85" s="145" t="s">
        <v>57</v>
      </c>
      <c r="F85" s="145" t="s">
        <v>58</v>
      </c>
      <c r="G85" s="145" t="s">
        <v>135</v>
      </c>
      <c r="H85" s="145" t="s">
        <v>136</v>
      </c>
      <c r="I85" s="145" t="s">
        <v>137</v>
      </c>
      <c r="J85" s="145" t="s">
        <v>118</v>
      </c>
      <c r="K85" s="146" t="s">
        <v>138</v>
      </c>
      <c r="L85" s="147"/>
      <c r="M85" s="81" t="s">
        <v>3</v>
      </c>
      <c r="N85" s="82" t="s">
        <v>46</v>
      </c>
      <c r="O85" s="82" t="s">
        <v>139</v>
      </c>
      <c r="P85" s="82" t="s">
        <v>140</v>
      </c>
      <c r="Q85" s="82" t="s">
        <v>141</v>
      </c>
      <c r="R85" s="82" t="s">
        <v>142</v>
      </c>
      <c r="S85" s="82" t="s">
        <v>143</v>
      </c>
      <c r="T85" s="83" t="s">
        <v>144</v>
      </c>
      <c r="U85" s="142"/>
      <c r="V85" s="142"/>
      <c r="W85" s="142"/>
      <c r="X85" s="142"/>
      <c r="Y85" s="142"/>
      <c r="Z85" s="142"/>
      <c r="AA85" s="142"/>
      <c r="AB85" s="142"/>
      <c r="AC85" s="142"/>
      <c r="AD85" s="142"/>
      <c r="AE85" s="142"/>
    </row>
    <row r="86" s="2" customFormat="1" ht="22.8" customHeight="1">
      <c r="A86" s="39"/>
      <c r="B86" s="40"/>
      <c r="C86" s="88" t="s">
        <v>145</v>
      </c>
      <c r="D86" s="39"/>
      <c r="E86" s="39"/>
      <c r="F86" s="39"/>
      <c r="G86" s="39"/>
      <c r="H86" s="39"/>
      <c r="I86" s="39"/>
      <c r="J86" s="148">
        <f>BK86</f>
        <v>0</v>
      </c>
      <c r="K86" s="39"/>
      <c r="L86" s="40"/>
      <c r="M86" s="84"/>
      <c r="N86" s="69"/>
      <c r="O86" s="85"/>
      <c r="P86" s="149">
        <f>P87+P225</f>
        <v>0</v>
      </c>
      <c r="Q86" s="85"/>
      <c r="R86" s="149">
        <f>R87+R225</f>
        <v>0.88897999999999999</v>
      </c>
      <c r="S86" s="85"/>
      <c r="T86" s="150">
        <f>T87+T225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20" t="s">
        <v>75</v>
      </c>
      <c r="AU86" s="20" t="s">
        <v>119</v>
      </c>
      <c r="BK86" s="151">
        <f>BK87+BK225</f>
        <v>0</v>
      </c>
    </row>
    <row r="87" s="12" customFormat="1" ht="25.92" customHeight="1">
      <c r="A87" s="12"/>
      <c r="B87" s="152"/>
      <c r="C87" s="12"/>
      <c r="D87" s="153" t="s">
        <v>75</v>
      </c>
      <c r="E87" s="154" t="s">
        <v>363</v>
      </c>
      <c r="F87" s="154" t="s">
        <v>364</v>
      </c>
      <c r="G87" s="12"/>
      <c r="H87" s="12"/>
      <c r="I87" s="155"/>
      <c r="J87" s="156">
        <f>BK87</f>
        <v>0</v>
      </c>
      <c r="K87" s="12"/>
      <c r="L87" s="152"/>
      <c r="M87" s="157"/>
      <c r="N87" s="158"/>
      <c r="O87" s="158"/>
      <c r="P87" s="159">
        <f>P88+P117+P139+P187+P219</f>
        <v>0</v>
      </c>
      <c r="Q87" s="158"/>
      <c r="R87" s="159">
        <f>R88+R117+R139+R187+R219</f>
        <v>0.88897999999999999</v>
      </c>
      <c r="S87" s="158"/>
      <c r="T87" s="160">
        <f>T88+T117+T139+T187+T219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53" t="s">
        <v>156</v>
      </c>
      <c r="AT87" s="161" t="s">
        <v>75</v>
      </c>
      <c r="AU87" s="161" t="s">
        <v>76</v>
      </c>
      <c r="AY87" s="153" t="s">
        <v>148</v>
      </c>
      <c r="BK87" s="162">
        <f>BK88+BK117+BK139+BK187+BK219</f>
        <v>0</v>
      </c>
    </row>
    <row r="88" s="12" customFormat="1" ht="22.8" customHeight="1">
      <c r="A88" s="12"/>
      <c r="B88" s="152"/>
      <c r="C88" s="12"/>
      <c r="D88" s="153" t="s">
        <v>75</v>
      </c>
      <c r="E88" s="163" t="s">
        <v>2216</v>
      </c>
      <c r="F88" s="163" t="s">
        <v>2217</v>
      </c>
      <c r="G88" s="12"/>
      <c r="H88" s="12"/>
      <c r="I88" s="155"/>
      <c r="J88" s="164">
        <f>BK88</f>
        <v>0</v>
      </c>
      <c r="K88" s="12"/>
      <c r="L88" s="152"/>
      <c r="M88" s="157"/>
      <c r="N88" s="158"/>
      <c r="O88" s="158"/>
      <c r="P88" s="159">
        <f>SUM(P89:P116)</f>
        <v>0</v>
      </c>
      <c r="Q88" s="158"/>
      <c r="R88" s="159">
        <f>SUM(R89:R116)</f>
        <v>0.15405999999999998</v>
      </c>
      <c r="S88" s="158"/>
      <c r="T88" s="160">
        <f>SUM(T89:T116)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53" t="s">
        <v>156</v>
      </c>
      <c r="AT88" s="161" t="s">
        <v>75</v>
      </c>
      <c r="AU88" s="161" t="s">
        <v>84</v>
      </c>
      <c r="AY88" s="153" t="s">
        <v>148</v>
      </c>
      <c r="BK88" s="162">
        <f>SUM(BK89:BK116)</f>
        <v>0</v>
      </c>
    </row>
    <row r="89" s="2" customFormat="1" ht="24.15" customHeight="1">
      <c r="A89" s="39"/>
      <c r="B89" s="165"/>
      <c r="C89" s="166" t="s">
        <v>84</v>
      </c>
      <c r="D89" s="166" t="s">
        <v>150</v>
      </c>
      <c r="E89" s="167" t="s">
        <v>2218</v>
      </c>
      <c r="F89" s="168" t="s">
        <v>2219</v>
      </c>
      <c r="G89" s="169" t="s">
        <v>378</v>
      </c>
      <c r="H89" s="170">
        <v>4</v>
      </c>
      <c r="I89" s="171"/>
      <c r="J89" s="172">
        <f>ROUND(I89*H89,2)</f>
        <v>0</v>
      </c>
      <c r="K89" s="168" t="s">
        <v>154</v>
      </c>
      <c r="L89" s="40"/>
      <c r="M89" s="173" t="s">
        <v>3</v>
      </c>
      <c r="N89" s="174" t="s">
        <v>48</v>
      </c>
      <c r="O89" s="73"/>
      <c r="P89" s="175">
        <f>O89*H89</f>
        <v>0</v>
      </c>
      <c r="Q89" s="175">
        <v>0.00040000000000000002</v>
      </c>
      <c r="R89" s="175">
        <f>Q89*H89</f>
        <v>0.0016000000000000001</v>
      </c>
      <c r="S89" s="175">
        <v>0</v>
      </c>
      <c r="T89" s="17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177" t="s">
        <v>282</v>
      </c>
      <c r="AT89" s="177" t="s">
        <v>150</v>
      </c>
      <c r="AU89" s="177" t="s">
        <v>156</v>
      </c>
      <c r="AY89" s="20" t="s">
        <v>148</v>
      </c>
      <c r="BE89" s="178">
        <f>IF(N89="základní",J89,0)</f>
        <v>0</v>
      </c>
      <c r="BF89" s="178">
        <f>IF(N89="snížená",J89,0)</f>
        <v>0</v>
      </c>
      <c r="BG89" s="178">
        <f>IF(N89="zákl. přenesená",J89,0)</f>
        <v>0</v>
      </c>
      <c r="BH89" s="178">
        <f>IF(N89="sníž. přenesená",J89,0)</f>
        <v>0</v>
      </c>
      <c r="BI89" s="178">
        <f>IF(N89="nulová",J89,0)</f>
        <v>0</v>
      </c>
      <c r="BJ89" s="20" t="s">
        <v>156</v>
      </c>
      <c r="BK89" s="178">
        <f>ROUND(I89*H89,2)</f>
        <v>0</v>
      </c>
      <c r="BL89" s="20" t="s">
        <v>282</v>
      </c>
      <c r="BM89" s="177" t="s">
        <v>2220</v>
      </c>
    </row>
    <row r="90" s="2" customFormat="1">
      <c r="A90" s="39"/>
      <c r="B90" s="40"/>
      <c r="C90" s="39"/>
      <c r="D90" s="179" t="s">
        <v>158</v>
      </c>
      <c r="E90" s="39"/>
      <c r="F90" s="180" t="s">
        <v>2221</v>
      </c>
      <c r="G90" s="39"/>
      <c r="H90" s="39"/>
      <c r="I90" s="181"/>
      <c r="J90" s="39"/>
      <c r="K90" s="39"/>
      <c r="L90" s="40"/>
      <c r="M90" s="182"/>
      <c r="N90" s="183"/>
      <c r="O90" s="73"/>
      <c r="P90" s="73"/>
      <c r="Q90" s="73"/>
      <c r="R90" s="73"/>
      <c r="S90" s="73"/>
      <c r="T90" s="74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20" t="s">
        <v>158</v>
      </c>
      <c r="AU90" s="20" t="s">
        <v>156</v>
      </c>
    </row>
    <row r="91" s="2" customFormat="1">
      <c r="A91" s="39"/>
      <c r="B91" s="40"/>
      <c r="C91" s="39"/>
      <c r="D91" s="184" t="s">
        <v>160</v>
      </c>
      <c r="E91" s="39"/>
      <c r="F91" s="185" t="s">
        <v>2222</v>
      </c>
      <c r="G91" s="39"/>
      <c r="H91" s="39"/>
      <c r="I91" s="181"/>
      <c r="J91" s="39"/>
      <c r="K91" s="39"/>
      <c r="L91" s="40"/>
      <c r="M91" s="182"/>
      <c r="N91" s="183"/>
      <c r="O91" s="73"/>
      <c r="P91" s="73"/>
      <c r="Q91" s="73"/>
      <c r="R91" s="73"/>
      <c r="S91" s="73"/>
      <c r="T91" s="74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160</v>
      </c>
      <c r="AU91" s="20" t="s">
        <v>156</v>
      </c>
    </row>
    <row r="92" s="2" customFormat="1" ht="24.15" customHeight="1">
      <c r="A92" s="39"/>
      <c r="B92" s="165"/>
      <c r="C92" s="166" t="s">
        <v>156</v>
      </c>
      <c r="D92" s="166" t="s">
        <v>150</v>
      </c>
      <c r="E92" s="167" t="s">
        <v>2223</v>
      </c>
      <c r="F92" s="168" t="s">
        <v>2224</v>
      </c>
      <c r="G92" s="169" t="s">
        <v>369</v>
      </c>
      <c r="H92" s="170">
        <v>4</v>
      </c>
      <c r="I92" s="171"/>
      <c r="J92" s="172">
        <f>ROUND(I92*H92,2)</f>
        <v>0</v>
      </c>
      <c r="K92" s="168" t="s">
        <v>154</v>
      </c>
      <c r="L92" s="40"/>
      <c r="M92" s="173" t="s">
        <v>3</v>
      </c>
      <c r="N92" s="174" t="s">
        <v>48</v>
      </c>
      <c r="O92" s="73"/>
      <c r="P92" s="175">
        <f>O92*H92</f>
        <v>0</v>
      </c>
      <c r="Q92" s="175">
        <v>0.00059000000000000003</v>
      </c>
      <c r="R92" s="175">
        <f>Q92*H92</f>
        <v>0.0023600000000000001</v>
      </c>
      <c r="S92" s="175">
        <v>0</v>
      </c>
      <c r="T92" s="17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177" t="s">
        <v>282</v>
      </c>
      <c r="AT92" s="177" t="s">
        <v>150</v>
      </c>
      <c r="AU92" s="177" t="s">
        <v>156</v>
      </c>
      <c r="AY92" s="20" t="s">
        <v>148</v>
      </c>
      <c r="BE92" s="178">
        <f>IF(N92="základní",J92,0)</f>
        <v>0</v>
      </c>
      <c r="BF92" s="178">
        <f>IF(N92="snížená",J92,0)</f>
        <v>0</v>
      </c>
      <c r="BG92" s="178">
        <f>IF(N92="zákl. přenesená",J92,0)</f>
        <v>0</v>
      </c>
      <c r="BH92" s="178">
        <f>IF(N92="sníž. přenesená",J92,0)</f>
        <v>0</v>
      </c>
      <c r="BI92" s="178">
        <f>IF(N92="nulová",J92,0)</f>
        <v>0</v>
      </c>
      <c r="BJ92" s="20" t="s">
        <v>156</v>
      </c>
      <c r="BK92" s="178">
        <f>ROUND(I92*H92,2)</f>
        <v>0</v>
      </c>
      <c r="BL92" s="20" t="s">
        <v>282</v>
      </c>
      <c r="BM92" s="177" t="s">
        <v>2225</v>
      </c>
    </row>
    <row r="93" s="2" customFormat="1">
      <c r="A93" s="39"/>
      <c r="B93" s="40"/>
      <c r="C93" s="39"/>
      <c r="D93" s="179" t="s">
        <v>158</v>
      </c>
      <c r="E93" s="39"/>
      <c r="F93" s="180" t="s">
        <v>2226</v>
      </c>
      <c r="G93" s="39"/>
      <c r="H93" s="39"/>
      <c r="I93" s="181"/>
      <c r="J93" s="39"/>
      <c r="K93" s="39"/>
      <c r="L93" s="40"/>
      <c r="M93" s="182"/>
      <c r="N93" s="183"/>
      <c r="O93" s="73"/>
      <c r="P93" s="73"/>
      <c r="Q93" s="73"/>
      <c r="R93" s="73"/>
      <c r="S93" s="73"/>
      <c r="T93" s="74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20" t="s">
        <v>158</v>
      </c>
      <c r="AU93" s="20" t="s">
        <v>156</v>
      </c>
    </row>
    <row r="94" s="2" customFormat="1">
      <c r="A94" s="39"/>
      <c r="B94" s="40"/>
      <c r="C94" s="39"/>
      <c r="D94" s="184" t="s">
        <v>160</v>
      </c>
      <c r="E94" s="39"/>
      <c r="F94" s="185" t="s">
        <v>2227</v>
      </c>
      <c r="G94" s="39"/>
      <c r="H94" s="39"/>
      <c r="I94" s="181"/>
      <c r="J94" s="39"/>
      <c r="K94" s="39"/>
      <c r="L94" s="40"/>
      <c r="M94" s="182"/>
      <c r="N94" s="183"/>
      <c r="O94" s="73"/>
      <c r="P94" s="73"/>
      <c r="Q94" s="73"/>
      <c r="R94" s="73"/>
      <c r="S94" s="73"/>
      <c r="T94" s="74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20" t="s">
        <v>160</v>
      </c>
      <c r="AU94" s="20" t="s">
        <v>156</v>
      </c>
    </row>
    <row r="95" s="2" customFormat="1" ht="24.15" customHeight="1">
      <c r="A95" s="39"/>
      <c r="B95" s="165"/>
      <c r="C95" s="166" t="s">
        <v>172</v>
      </c>
      <c r="D95" s="166" t="s">
        <v>150</v>
      </c>
      <c r="E95" s="167" t="s">
        <v>2228</v>
      </c>
      <c r="F95" s="168" t="s">
        <v>2229</v>
      </c>
      <c r="G95" s="169" t="s">
        <v>378</v>
      </c>
      <c r="H95" s="170">
        <v>4</v>
      </c>
      <c r="I95" s="171"/>
      <c r="J95" s="172">
        <f>ROUND(I95*H95,2)</f>
        <v>0</v>
      </c>
      <c r="K95" s="168" t="s">
        <v>154</v>
      </c>
      <c r="L95" s="40"/>
      <c r="M95" s="173" t="s">
        <v>3</v>
      </c>
      <c r="N95" s="174" t="s">
        <v>48</v>
      </c>
      <c r="O95" s="73"/>
      <c r="P95" s="175">
        <f>O95*H95</f>
        <v>0</v>
      </c>
      <c r="Q95" s="175">
        <v>0.031910000000000001</v>
      </c>
      <c r="R95" s="175">
        <f>Q95*H95</f>
        <v>0.12764</v>
      </c>
      <c r="S95" s="175">
        <v>0</v>
      </c>
      <c r="T95" s="17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77" t="s">
        <v>282</v>
      </c>
      <c r="AT95" s="177" t="s">
        <v>150</v>
      </c>
      <c r="AU95" s="177" t="s">
        <v>156</v>
      </c>
      <c r="AY95" s="20" t="s">
        <v>148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20" t="s">
        <v>156</v>
      </c>
      <c r="BK95" s="178">
        <f>ROUND(I95*H95,2)</f>
        <v>0</v>
      </c>
      <c r="BL95" s="20" t="s">
        <v>282</v>
      </c>
      <c r="BM95" s="177" t="s">
        <v>2230</v>
      </c>
    </row>
    <row r="96" s="2" customFormat="1">
      <c r="A96" s="39"/>
      <c r="B96" s="40"/>
      <c r="C96" s="39"/>
      <c r="D96" s="179" t="s">
        <v>158</v>
      </c>
      <c r="E96" s="39"/>
      <c r="F96" s="180" t="s">
        <v>2231</v>
      </c>
      <c r="G96" s="39"/>
      <c r="H96" s="39"/>
      <c r="I96" s="181"/>
      <c r="J96" s="39"/>
      <c r="K96" s="39"/>
      <c r="L96" s="40"/>
      <c r="M96" s="182"/>
      <c r="N96" s="183"/>
      <c r="O96" s="73"/>
      <c r="P96" s="73"/>
      <c r="Q96" s="73"/>
      <c r="R96" s="73"/>
      <c r="S96" s="73"/>
      <c r="T96" s="74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20" t="s">
        <v>158</v>
      </c>
      <c r="AU96" s="20" t="s">
        <v>156</v>
      </c>
    </row>
    <row r="97" s="2" customFormat="1">
      <c r="A97" s="39"/>
      <c r="B97" s="40"/>
      <c r="C97" s="39"/>
      <c r="D97" s="184" t="s">
        <v>160</v>
      </c>
      <c r="E97" s="39"/>
      <c r="F97" s="185" t="s">
        <v>2232</v>
      </c>
      <c r="G97" s="39"/>
      <c r="H97" s="39"/>
      <c r="I97" s="181"/>
      <c r="J97" s="39"/>
      <c r="K97" s="39"/>
      <c r="L97" s="40"/>
      <c r="M97" s="182"/>
      <c r="N97" s="183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160</v>
      </c>
      <c r="AU97" s="20" t="s">
        <v>156</v>
      </c>
    </row>
    <row r="98" s="2" customFormat="1">
      <c r="A98" s="39"/>
      <c r="B98" s="40"/>
      <c r="C98" s="39"/>
      <c r="D98" s="179" t="s">
        <v>2233</v>
      </c>
      <c r="E98" s="39"/>
      <c r="F98" s="230" t="s">
        <v>2234</v>
      </c>
      <c r="G98" s="39"/>
      <c r="H98" s="39"/>
      <c r="I98" s="181"/>
      <c r="J98" s="39"/>
      <c r="K98" s="39"/>
      <c r="L98" s="40"/>
      <c r="M98" s="182"/>
      <c r="N98" s="183"/>
      <c r="O98" s="73"/>
      <c r="P98" s="73"/>
      <c r="Q98" s="73"/>
      <c r="R98" s="73"/>
      <c r="S98" s="73"/>
      <c r="T98" s="74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20" t="s">
        <v>2233</v>
      </c>
      <c r="AU98" s="20" t="s">
        <v>156</v>
      </c>
    </row>
    <row r="99" s="2" customFormat="1" ht="16.5" customHeight="1">
      <c r="A99" s="39"/>
      <c r="B99" s="165"/>
      <c r="C99" s="166" t="s">
        <v>155</v>
      </c>
      <c r="D99" s="166" t="s">
        <v>150</v>
      </c>
      <c r="E99" s="167" t="s">
        <v>2235</v>
      </c>
      <c r="F99" s="168" t="s">
        <v>2236</v>
      </c>
      <c r="G99" s="169" t="s">
        <v>276</v>
      </c>
      <c r="H99" s="170">
        <v>6</v>
      </c>
      <c r="I99" s="171"/>
      <c r="J99" s="172">
        <f>ROUND(I99*H99,2)</f>
        <v>0</v>
      </c>
      <c r="K99" s="168" t="s">
        <v>154</v>
      </c>
      <c r="L99" s="40"/>
      <c r="M99" s="173" t="s">
        <v>3</v>
      </c>
      <c r="N99" s="174" t="s">
        <v>48</v>
      </c>
      <c r="O99" s="73"/>
      <c r="P99" s="175">
        <f>O99*H99</f>
        <v>0</v>
      </c>
      <c r="Q99" s="175">
        <v>0.00052999999999999998</v>
      </c>
      <c r="R99" s="175">
        <f>Q99*H99</f>
        <v>0.0031799999999999997</v>
      </c>
      <c r="S99" s="175">
        <v>0</v>
      </c>
      <c r="T99" s="17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177" t="s">
        <v>282</v>
      </c>
      <c r="AT99" s="177" t="s">
        <v>150</v>
      </c>
      <c r="AU99" s="177" t="s">
        <v>156</v>
      </c>
      <c r="AY99" s="20" t="s">
        <v>148</v>
      </c>
      <c r="BE99" s="178">
        <f>IF(N99="základní",J99,0)</f>
        <v>0</v>
      </c>
      <c r="BF99" s="178">
        <f>IF(N99="snížená",J99,0)</f>
        <v>0</v>
      </c>
      <c r="BG99" s="178">
        <f>IF(N99="zákl. přenesená",J99,0)</f>
        <v>0</v>
      </c>
      <c r="BH99" s="178">
        <f>IF(N99="sníž. přenesená",J99,0)</f>
        <v>0</v>
      </c>
      <c r="BI99" s="178">
        <f>IF(N99="nulová",J99,0)</f>
        <v>0</v>
      </c>
      <c r="BJ99" s="20" t="s">
        <v>156</v>
      </c>
      <c r="BK99" s="178">
        <f>ROUND(I99*H99,2)</f>
        <v>0</v>
      </c>
      <c r="BL99" s="20" t="s">
        <v>282</v>
      </c>
      <c r="BM99" s="177" t="s">
        <v>2237</v>
      </c>
    </row>
    <row r="100" s="2" customFormat="1">
      <c r="A100" s="39"/>
      <c r="B100" s="40"/>
      <c r="C100" s="39"/>
      <c r="D100" s="179" t="s">
        <v>158</v>
      </c>
      <c r="E100" s="39"/>
      <c r="F100" s="180" t="s">
        <v>2238</v>
      </c>
      <c r="G100" s="39"/>
      <c r="H100" s="39"/>
      <c r="I100" s="181"/>
      <c r="J100" s="39"/>
      <c r="K100" s="39"/>
      <c r="L100" s="40"/>
      <c r="M100" s="182"/>
      <c r="N100" s="183"/>
      <c r="O100" s="73"/>
      <c r="P100" s="73"/>
      <c r="Q100" s="73"/>
      <c r="R100" s="73"/>
      <c r="S100" s="73"/>
      <c r="T100" s="74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20" t="s">
        <v>158</v>
      </c>
      <c r="AU100" s="20" t="s">
        <v>156</v>
      </c>
    </row>
    <row r="101" s="2" customFormat="1">
      <c r="A101" s="39"/>
      <c r="B101" s="40"/>
      <c r="C101" s="39"/>
      <c r="D101" s="184" t="s">
        <v>160</v>
      </c>
      <c r="E101" s="39"/>
      <c r="F101" s="185" t="s">
        <v>2239</v>
      </c>
      <c r="G101" s="39"/>
      <c r="H101" s="39"/>
      <c r="I101" s="181"/>
      <c r="J101" s="39"/>
      <c r="K101" s="39"/>
      <c r="L101" s="40"/>
      <c r="M101" s="182"/>
      <c r="N101" s="183"/>
      <c r="O101" s="73"/>
      <c r="P101" s="73"/>
      <c r="Q101" s="73"/>
      <c r="R101" s="73"/>
      <c r="S101" s="73"/>
      <c r="T101" s="74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20" t="s">
        <v>160</v>
      </c>
      <c r="AU101" s="20" t="s">
        <v>156</v>
      </c>
    </row>
    <row r="102" s="14" customFormat="1">
      <c r="A102" s="14"/>
      <c r="B102" s="193"/>
      <c r="C102" s="14"/>
      <c r="D102" s="179" t="s">
        <v>162</v>
      </c>
      <c r="E102" s="194" t="s">
        <v>3</v>
      </c>
      <c r="F102" s="195" t="s">
        <v>2240</v>
      </c>
      <c r="G102" s="14"/>
      <c r="H102" s="196">
        <v>6</v>
      </c>
      <c r="I102" s="197"/>
      <c r="J102" s="14"/>
      <c r="K102" s="14"/>
      <c r="L102" s="193"/>
      <c r="M102" s="198"/>
      <c r="N102" s="199"/>
      <c r="O102" s="199"/>
      <c r="P102" s="199"/>
      <c r="Q102" s="199"/>
      <c r="R102" s="199"/>
      <c r="S102" s="199"/>
      <c r="T102" s="20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194" t="s">
        <v>162</v>
      </c>
      <c r="AU102" s="194" t="s">
        <v>156</v>
      </c>
      <c r="AV102" s="14" t="s">
        <v>156</v>
      </c>
      <c r="AW102" s="14" t="s">
        <v>37</v>
      </c>
      <c r="AX102" s="14" t="s">
        <v>84</v>
      </c>
      <c r="AY102" s="194" t="s">
        <v>148</v>
      </c>
    </row>
    <row r="103" s="2" customFormat="1" ht="37.8" customHeight="1">
      <c r="A103" s="39"/>
      <c r="B103" s="165"/>
      <c r="C103" s="166" t="s">
        <v>190</v>
      </c>
      <c r="D103" s="166" t="s">
        <v>150</v>
      </c>
      <c r="E103" s="167" t="s">
        <v>2241</v>
      </c>
      <c r="F103" s="168" t="s">
        <v>2242</v>
      </c>
      <c r="G103" s="169" t="s">
        <v>378</v>
      </c>
      <c r="H103" s="170">
        <v>4</v>
      </c>
      <c r="I103" s="171"/>
      <c r="J103" s="172">
        <f>ROUND(I103*H103,2)</f>
        <v>0</v>
      </c>
      <c r="K103" s="168" t="s">
        <v>154</v>
      </c>
      <c r="L103" s="40"/>
      <c r="M103" s="173" t="s">
        <v>3</v>
      </c>
      <c r="N103" s="174" t="s">
        <v>48</v>
      </c>
      <c r="O103" s="73"/>
      <c r="P103" s="175">
        <f>O103*H103</f>
        <v>0</v>
      </c>
      <c r="Q103" s="175">
        <v>0.0015200000000000001</v>
      </c>
      <c r="R103" s="175">
        <f>Q103*H103</f>
        <v>0.0060800000000000003</v>
      </c>
      <c r="S103" s="175">
        <v>0</v>
      </c>
      <c r="T103" s="17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177" t="s">
        <v>282</v>
      </c>
      <c r="AT103" s="177" t="s">
        <v>150</v>
      </c>
      <c r="AU103" s="177" t="s">
        <v>156</v>
      </c>
      <c r="AY103" s="20" t="s">
        <v>148</v>
      </c>
      <c r="BE103" s="178">
        <f>IF(N103="základní",J103,0)</f>
        <v>0</v>
      </c>
      <c r="BF103" s="178">
        <f>IF(N103="snížená",J103,0)</f>
        <v>0</v>
      </c>
      <c r="BG103" s="178">
        <f>IF(N103="zákl. přenesená",J103,0)</f>
        <v>0</v>
      </c>
      <c r="BH103" s="178">
        <f>IF(N103="sníž. přenesená",J103,0)</f>
        <v>0</v>
      </c>
      <c r="BI103" s="178">
        <f>IF(N103="nulová",J103,0)</f>
        <v>0</v>
      </c>
      <c r="BJ103" s="20" t="s">
        <v>156</v>
      </c>
      <c r="BK103" s="178">
        <f>ROUND(I103*H103,2)</f>
        <v>0</v>
      </c>
      <c r="BL103" s="20" t="s">
        <v>282</v>
      </c>
      <c r="BM103" s="177" t="s">
        <v>2243</v>
      </c>
    </row>
    <row r="104" s="2" customFormat="1">
      <c r="A104" s="39"/>
      <c r="B104" s="40"/>
      <c r="C104" s="39"/>
      <c r="D104" s="179" t="s">
        <v>158</v>
      </c>
      <c r="E104" s="39"/>
      <c r="F104" s="180" t="s">
        <v>2244</v>
      </c>
      <c r="G104" s="39"/>
      <c r="H104" s="39"/>
      <c r="I104" s="181"/>
      <c r="J104" s="39"/>
      <c r="K104" s="39"/>
      <c r="L104" s="40"/>
      <c r="M104" s="182"/>
      <c r="N104" s="183"/>
      <c r="O104" s="73"/>
      <c r="P104" s="73"/>
      <c r="Q104" s="73"/>
      <c r="R104" s="73"/>
      <c r="S104" s="73"/>
      <c r="T104" s="74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20" t="s">
        <v>158</v>
      </c>
      <c r="AU104" s="20" t="s">
        <v>156</v>
      </c>
    </row>
    <row r="105" s="2" customFormat="1">
      <c r="A105" s="39"/>
      <c r="B105" s="40"/>
      <c r="C105" s="39"/>
      <c r="D105" s="184" t="s">
        <v>160</v>
      </c>
      <c r="E105" s="39"/>
      <c r="F105" s="185" t="s">
        <v>2245</v>
      </c>
      <c r="G105" s="39"/>
      <c r="H105" s="39"/>
      <c r="I105" s="181"/>
      <c r="J105" s="39"/>
      <c r="K105" s="39"/>
      <c r="L105" s="40"/>
      <c r="M105" s="182"/>
      <c r="N105" s="183"/>
      <c r="O105" s="73"/>
      <c r="P105" s="73"/>
      <c r="Q105" s="73"/>
      <c r="R105" s="73"/>
      <c r="S105" s="73"/>
      <c r="T105" s="74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20" t="s">
        <v>160</v>
      </c>
      <c r="AU105" s="20" t="s">
        <v>156</v>
      </c>
    </row>
    <row r="106" s="2" customFormat="1" ht="24.15" customHeight="1">
      <c r="A106" s="39"/>
      <c r="B106" s="165"/>
      <c r="C106" s="166" t="s">
        <v>199</v>
      </c>
      <c r="D106" s="166" t="s">
        <v>150</v>
      </c>
      <c r="E106" s="167" t="s">
        <v>2246</v>
      </c>
      <c r="F106" s="168" t="s">
        <v>2247</v>
      </c>
      <c r="G106" s="169" t="s">
        <v>276</v>
      </c>
      <c r="H106" s="170">
        <v>30</v>
      </c>
      <c r="I106" s="171"/>
      <c r="J106" s="172">
        <f>ROUND(I106*H106,2)</f>
        <v>0</v>
      </c>
      <c r="K106" s="168" t="s">
        <v>154</v>
      </c>
      <c r="L106" s="40"/>
      <c r="M106" s="173" t="s">
        <v>3</v>
      </c>
      <c r="N106" s="174" t="s">
        <v>48</v>
      </c>
      <c r="O106" s="73"/>
      <c r="P106" s="175">
        <f>O106*H106</f>
        <v>0</v>
      </c>
      <c r="Q106" s="175">
        <v>0.00044000000000000002</v>
      </c>
      <c r="R106" s="175">
        <f>Q106*H106</f>
        <v>0.0132</v>
      </c>
      <c r="S106" s="175">
        <v>0</v>
      </c>
      <c r="T106" s="17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77" t="s">
        <v>282</v>
      </c>
      <c r="AT106" s="177" t="s">
        <v>150</v>
      </c>
      <c r="AU106" s="177" t="s">
        <v>156</v>
      </c>
      <c r="AY106" s="20" t="s">
        <v>148</v>
      </c>
      <c r="BE106" s="178">
        <f>IF(N106="základní",J106,0)</f>
        <v>0</v>
      </c>
      <c r="BF106" s="178">
        <f>IF(N106="snížená",J106,0)</f>
        <v>0</v>
      </c>
      <c r="BG106" s="178">
        <f>IF(N106="zákl. přenesená",J106,0)</f>
        <v>0</v>
      </c>
      <c r="BH106" s="178">
        <f>IF(N106="sníž. přenesená",J106,0)</f>
        <v>0</v>
      </c>
      <c r="BI106" s="178">
        <f>IF(N106="nulová",J106,0)</f>
        <v>0</v>
      </c>
      <c r="BJ106" s="20" t="s">
        <v>156</v>
      </c>
      <c r="BK106" s="178">
        <f>ROUND(I106*H106,2)</f>
        <v>0</v>
      </c>
      <c r="BL106" s="20" t="s">
        <v>282</v>
      </c>
      <c r="BM106" s="177" t="s">
        <v>2248</v>
      </c>
    </row>
    <row r="107" s="2" customFormat="1">
      <c r="A107" s="39"/>
      <c r="B107" s="40"/>
      <c r="C107" s="39"/>
      <c r="D107" s="179" t="s">
        <v>158</v>
      </c>
      <c r="E107" s="39"/>
      <c r="F107" s="180" t="s">
        <v>2249</v>
      </c>
      <c r="G107" s="39"/>
      <c r="H107" s="39"/>
      <c r="I107" s="181"/>
      <c r="J107" s="39"/>
      <c r="K107" s="39"/>
      <c r="L107" s="40"/>
      <c r="M107" s="182"/>
      <c r="N107" s="183"/>
      <c r="O107" s="73"/>
      <c r="P107" s="73"/>
      <c r="Q107" s="73"/>
      <c r="R107" s="73"/>
      <c r="S107" s="73"/>
      <c r="T107" s="74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20" t="s">
        <v>158</v>
      </c>
      <c r="AU107" s="20" t="s">
        <v>156</v>
      </c>
    </row>
    <row r="108" s="2" customFormat="1">
      <c r="A108" s="39"/>
      <c r="B108" s="40"/>
      <c r="C108" s="39"/>
      <c r="D108" s="184" t="s">
        <v>160</v>
      </c>
      <c r="E108" s="39"/>
      <c r="F108" s="185" t="s">
        <v>2250</v>
      </c>
      <c r="G108" s="39"/>
      <c r="H108" s="39"/>
      <c r="I108" s="181"/>
      <c r="J108" s="39"/>
      <c r="K108" s="39"/>
      <c r="L108" s="40"/>
      <c r="M108" s="182"/>
      <c r="N108" s="183"/>
      <c r="O108" s="73"/>
      <c r="P108" s="73"/>
      <c r="Q108" s="73"/>
      <c r="R108" s="73"/>
      <c r="S108" s="73"/>
      <c r="T108" s="74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20" t="s">
        <v>160</v>
      </c>
      <c r="AU108" s="20" t="s">
        <v>156</v>
      </c>
    </row>
    <row r="109" s="13" customFormat="1">
      <c r="A109" s="13"/>
      <c r="B109" s="186"/>
      <c r="C109" s="13"/>
      <c r="D109" s="179" t="s">
        <v>162</v>
      </c>
      <c r="E109" s="187" t="s">
        <v>3</v>
      </c>
      <c r="F109" s="188" t="s">
        <v>2251</v>
      </c>
      <c r="G109" s="13"/>
      <c r="H109" s="187" t="s">
        <v>3</v>
      </c>
      <c r="I109" s="189"/>
      <c r="J109" s="13"/>
      <c r="K109" s="13"/>
      <c r="L109" s="186"/>
      <c r="M109" s="190"/>
      <c r="N109" s="191"/>
      <c r="O109" s="191"/>
      <c r="P109" s="191"/>
      <c r="Q109" s="191"/>
      <c r="R109" s="191"/>
      <c r="S109" s="191"/>
      <c r="T109" s="19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87" t="s">
        <v>162</v>
      </c>
      <c r="AU109" s="187" t="s">
        <v>156</v>
      </c>
      <c r="AV109" s="13" t="s">
        <v>84</v>
      </c>
      <c r="AW109" s="13" t="s">
        <v>37</v>
      </c>
      <c r="AX109" s="13" t="s">
        <v>76</v>
      </c>
      <c r="AY109" s="187" t="s">
        <v>148</v>
      </c>
    </row>
    <row r="110" s="14" customFormat="1">
      <c r="A110" s="14"/>
      <c r="B110" s="193"/>
      <c r="C110" s="14"/>
      <c r="D110" s="179" t="s">
        <v>162</v>
      </c>
      <c r="E110" s="194" t="s">
        <v>3</v>
      </c>
      <c r="F110" s="195" t="s">
        <v>2252</v>
      </c>
      <c r="G110" s="14"/>
      <c r="H110" s="196">
        <v>18</v>
      </c>
      <c r="I110" s="197"/>
      <c r="J110" s="14"/>
      <c r="K110" s="14"/>
      <c r="L110" s="193"/>
      <c r="M110" s="198"/>
      <c r="N110" s="199"/>
      <c r="O110" s="199"/>
      <c r="P110" s="199"/>
      <c r="Q110" s="199"/>
      <c r="R110" s="199"/>
      <c r="S110" s="199"/>
      <c r="T110" s="20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194" t="s">
        <v>162</v>
      </c>
      <c r="AU110" s="194" t="s">
        <v>156</v>
      </c>
      <c r="AV110" s="14" t="s">
        <v>156</v>
      </c>
      <c r="AW110" s="14" t="s">
        <v>37</v>
      </c>
      <c r="AX110" s="14" t="s">
        <v>76</v>
      </c>
      <c r="AY110" s="194" t="s">
        <v>148</v>
      </c>
    </row>
    <row r="111" s="13" customFormat="1">
      <c r="A111" s="13"/>
      <c r="B111" s="186"/>
      <c r="C111" s="13"/>
      <c r="D111" s="179" t="s">
        <v>162</v>
      </c>
      <c r="E111" s="187" t="s">
        <v>3</v>
      </c>
      <c r="F111" s="188" t="s">
        <v>2253</v>
      </c>
      <c r="G111" s="13"/>
      <c r="H111" s="187" t="s">
        <v>3</v>
      </c>
      <c r="I111" s="189"/>
      <c r="J111" s="13"/>
      <c r="K111" s="13"/>
      <c r="L111" s="186"/>
      <c r="M111" s="190"/>
      <c r="N111" s="191"/>
      <c r="O111" s="191"/>
      <c r="P111" s="191"/>
      <c r="Q111" s="191"/>
      <c r="R111" s="191"/>
      <c r="S111" s="191"/>
      <c r="T111" s="19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187" t="s">
        <v>162</v>
      </c>
      <c r="AU111" s="187" t="s">
        <v>156</v>
      </c>
      <c r="AV111" s="13" t="s">
        <v>84</v>
      </c>
      <c r="AW111" s="13" t="s">
        <v>37</v>
      </c>
      <c r="AX111" s="13" t="s">
        <v>76</v>
      </c>
      <c r="AY111" s="187" t="s">
        <v>148</v>
      </c>
    </row>
    <row r="112" s="14" customFormat="1">
      <c r="A112" s="14"/>
      <c r="B112" s="193"/>
      <c r="C112" s="14"/>
      <c r="D112" s="179" t="s">
        <v>162</v>
      </c>
      <c r="E112" s="194" t="s">
        <v>3</v>
      </c>
      <c r="F112" s="195" t="s">
        <v>2254</v>
      </c>
      <c r="G112" s="14"/>
      <c r="H112" s="196">
        <v>12</v>
      </c>
      <c r="I112" s="197"/>
      <c r="J112" s="14"/>
      <c r="K112" s="14"/>
      <c r="L112" s="193"/>
      <c r="M112" s="198"/>
      <c r="N112" s="199"/>
      <c r="O112" s="199"/>
      <c r="P112" s="199"/>
      <c r="Q112" s="199"/>
      <c r="R112" s="199"/>
      <c r="S112" s="199"/>
      <c r="T112" s="20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194" t="s">
        <v>162</v>
      </c>
      <c r="AU112" s="194" t="s">
        <v>156</v>
      </c>
      <c r="AV112" s="14" t="s">
        <v>156</v>
      </c>
      <c r="AW112" s="14" t="s">
        <v>37</v>
      </c>
      <c r="AX112" s="14" t="s">
        <v>76</v>
      </c>
      <c r="AY112" s="194" t="s">
        <v>148</v>
      </c>
    </row>
    <row r="113" s="15" customFormat="1">
      <c r="A113" s="15"/>
      <c r="B113" s="201"/>
      <c r="C113" s="15"/>
      <c r="D113" s="179" t="s">
        <v>162</v>
      </c>
      <c r="E113" s="202" t="s">
        <v>3</v>
      </c>
      <c r="F113" s="203" t="s">
        <v>182</v>
      </c>
      <c r="G113" s="15"/>
      <c r="H113" s="204">
        <v>30</v>
      </c>
      <c r="I113" s="205"/>
      <c r="J113" s="15"/>
      <c r="K113" s="15"/>
      <c r="L113" s="201"/>
      <c r="M113" s="206"/>
      <c r="N113" s="207"/>
      <c r="O113" s="207"/>
      <c r="P113" s="207"/>
      <c r="Q113" s="207"/>
      <c r="R113" s="207"/>
      <c r="S113" s="207"/>
      <c r="T113" s="208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02" t="s">
        <v>162</v>
      </c>
      <c r="AU113" s="202" t="s">
        <v>156</v>
      </c>
      <c r="AV113" s="15" t="s">
        <v>155</v>
      </c>
      <c r="AW113" s="15" t="s">
        <v>37</v>
      </c>
      <c r="AX113" s="15" t="s">
        <v>84</v>
      </c>
      <c r="AY113" s="202" t="s">
        <v>148</v>
      </c>
    </row>
    <row r="114" s="2" customFormat="1" ht="24.15" customHeight="1">
      <c r="A114" s="39"/>
      <c r="B114" s="165"/>
      <c r="C114" s="166" t="s">
        <v>207</v>
      </c>
      <c r="D114" s="166" t="s">
        <v>150</v>
      </c>
      <c r="E114" s="167" t="s">
        <v>2255</v>
      </c>
      <c r="F114" s="168" t="s">
        <v>2256</v>
      </c>
      <c r="G114" s="169" t="s">
        <v>853</v>
      </c>
      <c r="H114" s="222"/>
      <c r="I114" s="171"/>
      <c r="J114" s="172">
        <f>ROUND(I114*H114,2)</f>
        <v>0</v>
      </c>
      <c r="K114" s="168" t="s">
        <v>154</v>
      </c>
      <c r="L114" s="40"/>
      <c r="M114" s="173" t="s">
        <v>3</v>
      </c>
      <c r="N114" s="174" t="s">
        <v>48</v>
      </c>
      <c r="O114" s="73"/>
      <c r="P114" s="175">
        <f>O114*H114</f>
        <v>0</v>
      </c>
      <c r="Q114" s="175">
        <v>0</v>
      </c>
      <c r="R114" s="175">
        <f>Q114*H114</f>
        <v>0</v>
      </c>
      <c r="S114" s="175">
        <v>0</v>
      </c>
      <c r="T114" s="17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77" t="s">
        <v>282</v>
      </c>
      <c r="AT114" s="177" t="s">
        <v>150</v>
      </c>
      <c r="AU114" s="177" t="s">
        <v>156</v>
      </c>
      <c r="AY114" s="20" t="s">
        <v>148</v>
      </c>
      <c r="BE114" s="178">
        <f>IF(N114="základní",J114,0)</f>
        <v>0</v>
      </c>
      <c r="BF114" s="178">
        <f>IF(N114="snížená",J114,0)</f>
        <v>0</v>
      </c>
      <c r="BG114" s="178">
        <f>IF(N114="zákl. přenesená",J114,0)</f>
        <v>0</v>
      </c>
      <c r="BH114" s="178">
        <f>IF(N114="sníž. přenesená",J114,0)</f>
        <v>0</v>
      </c>
      <c r="BI114" s="178">
        <f>IF(N114="nulová",J114,0)</f>
        <v>0</v>
      </c>
      <c r="BJ114" s="20" t="s">
        <v>156</v>
      </c>
      <c r="BK114" s="178">
        <f>ROUND(I114*H114,2)</f>
        <v>0</v>
      </c>
      <c r="BL114" s="20" t="s">
        <v>282</v>
      </c>
      <c r="BM114" s="177" t="s">
        <v>2257</v>
      </c>
    </row>
    <row r="115" s="2" customFormat="1">
      <c r="A115" s="39"/>
      <c r="B115" s="40"/>
      <c r="C115" s="39"/>
      <c r="D115" s="179" t="s">
        <v>158</v>
      </c>
      <c r="E115" s="39"/>
      <c r="F115" s="180" t="s">
        <v>2258</v>
      </c>
      <c r="G115" s="39"/>
      <c r="H115" s="39"/>
      <c r="I115" s="181"/>
      <c r="J115" s="39"/>
      <c r="K115" s="39"/>
      <c r="L115" s="40"/>
      <c r="M115" s="182"/>
      <c r="N115" s="183"/>
      <c r="O115" s="73"/>
      <c r="P115" s="73"/>
      <c r="Q115" s="73"/>
      <c r="R115" s="73"/>
      <c r="S115" s="73"/>
      <c r="T115" s="74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20" t="s">
        <v>158</v>
      </c>
      <c r="AU115" s="20" t="s">
        <v>156</v>
      </c>
    </row>
    <row r="116" s="2" customFormat="1">
      <c r="A116" s="39"/>
      <c r="B116" s="40"/>
      <c r="C116" s="39"/>
      <c r="D116" s="184" t="s">
        <v>160</v>
      </c>
      <c r="E116" s="39"/>
      <c r="F116" s="185" t="s">
        <v>2259</v>
      </c>
      <c r="G116" s="39"/>
      <c r="H116" s="39"/>
      <c r="I116" s="181"/>
      <c r="J116" s="39"/>
      <c r="K116" s="39"/>
      <c r="L116" s="40"/>
      <c r="M116" s="182"/>
      <c r="N116" s="183"/>
      <c r="O116" s="73"/>
      <c r="P116" s="73"/>
      <c r="Q116" s="73"/>
      <c r="R116" s="73"/>
      <c r="S116" s="73"/>
      <c r="T116" s="74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20" t="s">
        <v>160</v>
      </c>
      <c r="AU116" s="20" t="s">
        <v>156</v>
      </c>
    </row>
    <row r="117" s="12" customFormat="1" ht="22.8" customHeight="1">
      <c r="A117" s="12"/>
      <c r="B117" s="152"/>
      <c r="C117" s="12"/>
      <c r="D117" s="153" t="s">
        <v>75</v>
      </c>
      <c r="E117" s="163" t="s">
        <v>2260</v>
      </c>
      <c r="F117" s="163" t="s">
        <v>2261</v>
      </c>
      <c r="G117" s="12"/>
      <c r="H117" s="12"/>
      <c r="I117" s="155"/>
      <c r="J117" s="164">
        <f>BK117</f>
        <v>0</v>
      </c>
      <c r="K117" s="12"/>
      <c r="L117" s="152"/>
      <c r="M117" s="157"/>
      <c r="N117" s="158"/>
      <c r="O117" s="158"/>
      <c r="P117" s="159">
        <f>SUM(P118:P138)</f>
        <v>0</v>
      </c>
      <c r="Q117" s="158"/>
      <c r="R117" s="159">
        <f>SUM(R118:R138)</f>
        <v>0.18959999999999999</v>
      </c>
      <c r="S117" s="158"/>
      <c r="T117" s="160">
        <f>SUM(T118:T138)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53" t="s">
        <v>156</v>
      </c>
      <c r="AT117" s="161" t="s">
        <v>75</v>
      </c>
      <c r="AU117" s="161" t="s">
        <v>84</v>
      </c>
      <c r="AY117" s="153" t="s">
        <v>148</v>
      </c>
      <c r="BK117" s="162">
        <f>SUM(BK118:BK138)</f>
        <v>0</v>
      </c>
    </row>
    <row r="118" s="2" customFormat="1" ht="24.15" customHeight="1">
      <c r="A118" s="39"/>
      <c r="B118" s="165"/>
      <c r="C118" s="166" t="s">
        <v>214</v>
      </c>
      <c r="D118" s="166" t="s">
        <v>150</v>
      </c>
      <c r="E118" s="167" t="s">
        <v>2262</v>
      </c>
      <c r="F118" s="168" t="s">
        <v>2263</v>
      </c>
      <c r="G118" s="169" t="s">
        <v>276</v>
      </c>
      <c r="H118" s="170">
        <v>280</v>
      </c>
      <c r="I118" s="171"/>
      <c r="J118" s="172">
        <f>ROUND(I118*H118,2)</f>
        <v>0</v>
      </c>
      <c r="K118" s="168" t="s">
        <v>154</v>
      </c>
      <c r="L118" s="40"/>
      <c r="M118" s="173" t="s">
        <v>3</v>
      </c>
      <c r="N118" s="174" t="s">
        <v>48</v>
      </c>
      <c r="O118" s="73"/>
      <c r="P118" s="175">
        <f>O118*H118</f>
        <v>0</v>
      </c>
      <c r="Q118" s="175">
        <v>0.00046000000000000001</v>
      </c>
      <c r="R118" s="175">
        <f>Q118*H118</f>
        <v>0.1288</v>
      </c>
      <c r="S118" s="175">
        <v>0</v>
      </c>
      <c r="T118" s="17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177" t="s">
        <v>282</v>
      </c>
      <c r="AT118" s="177" t="s">
        <v>150</v>
      </c>
      <c r="AU118" s="177" t="s">
        <v>156</v>
      </c>
      <c r="AY118" s="20" t="s">
        <v>148</v>
      </c>
      <c r="BE118" s="178">
        <f>IF(N118="základní",J118,0)</f>
        <v>0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20" t="s">
        <v>156</v>
      </c>
      <c r="BK118" s="178">
        <f>ROUND(I118*H118,2)</f>
        <v>0</v>
      </c>
      <c r="BL118" s="20" t="s">
        <v>282</v>
      </c>
      <c r="BM118" s="177" t="s">
        <v>2264</v>
      </c>
    </row>
    <row r="119" s="2" customFormat="1">
      <c r="A119" s="39"/>
      <c r="B119" s="40"/>
      <c r="C119" s="39"/>
      <c r="D119" s="179" t="s">
        <v>158</v>
      </c>
      <c r="E119" s="39"/>
      <c r="F119" s="180" t="s">
        <v>2265</v>
      </c>
      <c r="G119" s="39"/>
      <c r="H119" s="39"/>
      <c r="I119" s="181"/>
      <c r="J119" s="39"/>
      <c r="K119" s="39"/>
      <c r="L119" s="40"/>
      <c r="M119" s="182"/>
      <c r="N119" s="183"/>
      <c r="O119" s="73"/>
      <c r="P119" s="73"/>
      <c r="Q119" s="73"/>
      <c r="R119" s="73"/>
      <c r="S119" s="73"/>
      <c r="T119" s="74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20" t="s">
        <v>158</v>
      </c>
      <c r="AU119" s="20" t="s">
        <v>156</v>
      </c>
    </row>
    <row r="120" s="2" customFormat="1">
      <c r="A120" s="39"/>
      <c r="B120" s="40"/>
      <c r="C120" s="39"/>
      <c r="D120" s="184" t="s">
        <v>160</v>
      </c>
      <c r="E120" s="39"/>
      <c r="F120" s="185" t="s">
        <v>2266</v>
      </c>
      <c r="G120" s="39"/>
      <c r="H120" s="39"/>
      <c r="I120" s="181"/>
      <c r="J120" s="39"/>
      <c r="K120" s="39"/>
      <c r="L120" s="40"/>
      <c r="M120" s="182"/>
      <c r="N120" s="183"/>
      <c r="O120" s="73"/>
      <c r="P120" s="73"/>
      <c r="Q120" s="73"/>
      <c r="R120" s="73"/>
      <c r="S120" s="73"/>
      <c r="T120" s="74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20" t="s">
        <v>160</v>
      </c>
      <c r="AU120" s="20" t="s">
        <v>156</v>
      </c>
    </row>
    <row r="121" s="13" customFormat="1">
      <c r="A121" s="13"/>
      <c r="B121" s="186"/>
      <c r="C121" s="13"/>
      <c r="D121" s="179" t="s">
        <v>162</v>
      </c>
      <c r="E121" s="187" t="s">
        <v>3</v>
      </c>
      <c r="F121" s="188" t="s">
        <v>2267</v>
      </c>
      <c r="G121" s="13"/>
      <c r="H121" s="187" t="s">
        <v>3</v>
      </c>
      <c r="I121" s="189"/>
      <c r="J121" s="13"/>
      <c r="K121" s="13"/>
      <c r="L121" s="186"/>
      <c r="M121" s="190"/>
      <c r="N121" s="191"/>
      <c r="O121" s="191"/>
      <c r="P121" s="191"/>
      <c r="Q121" s="191"/>
      <c r="R121" s="191"/>
      <c r="S121" s="191"/>
      <c r="T121" s="19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87" t="s">
        <v>162</v>
      </c>
      <c r="AU121" s="187" t="s">
        <v>156</v>
      </c>
      <c r="AV121" s="13" t="s">
        <v>84</v>
      </c>
      <c r="AW121" s="13" t="s">
        <v>37</v>
      </c>
      <c r="AX121" s="13" t="s">
        <v>76</v>
      </c>
      <c r="AY121" s="187" t="s">
        <v>148</v>
      </c>
    </row>
    <row r="122" s="14" customFormat="1">
      <c r="A122" s="14"/>
      <c r="B122" s="193"/>
      <c r="C122" s="14"/>
      <c r="D122" s="179" t="s">
        <v>162</v>
      </c>
      <c r="E122" s="194" t="s">
        <v>3</v>
      </c>
      <c r="F122" s="195" t="s">
        <v>2268</v>
      </c>
      <c r="G122" s="14"/>
      <c r="H122" s="196">
        <v>280</v>
      </c>
      <c r="I122" s="197"/>
      <c r="J122" s="14"/>
      <c r="K122" s="14"/>
      <c r="L122" s="193"/>
      <c r="M122" s="198"/>
      <c r="N122" s="199"/>
      <c r="O122" s="199"/>
      <c r="P122" s="199"/>
      <c r="Q122" s="199"/>
      <c r="R122" s="199"/>
      <c r="S122" s="199"/>
      <c r="T122" s="20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194" t="s">
        <v>162</v>
      </c>
      <c r="AU122" s="194" t="s">
        <v>156</v>
      </c>
      <c r="AV122" s="14" t="s">
        <v>156</v>
      </c>
      <c r="AW122" s="14" t="s">
        <v>37</v>
      </c>
      <c r="AX122" s="14" t="s">
        <v>84</v>
      </c>
      <c r="AY122" s="194" t="s">
        <v>148</v>
      </c>
    </row>
    <row r="123" s="2" customFormat="1" ht="24.15" customHeight="1">
      <c r="A123" s="39"/>
      <c r="B123" s="165"/>
      <c r="C123" s="166" t="s">
        <v>170</v>
      </c>
      <c r="D123" s="166" t="s">
        <v>150</v>
      </c>
      <c r="E123" s="167" t="s">
        <v>2269</v>
      </c>
      <c r="F123" s="168" t="s">
        <v>2270</v>
      </c>
      <c r="G123" s="169" t="s">
        <v>276</v>
      </c>
      <c r="H123" s="170">
        <v>40</v>
      </c>
      <c r="I123" s="171"/>
      <c r="J123" s="172">
        <f>ROUND(I123*H123,2)</f>
        <v>0</v>
      </c>
      <c r="K123" s="168" t="s">
        <v>154</v>
      </c>
      <c r="L123" s="40"/>
      <c r="M123" s="173" t="s">
        <v>3</v>
      </c>
      <c r="N123" s="174" t="s">
        <v>48</v>
      </c>
      <c r="O123" s="73"/>
      <c r="P123" s="175">
        <f>O123*H123</f>
        <v>0</v>
      </c>
      <c r="Q123" s="175">
        <v>0.00055999999999999995</v>
      </c>
      <c r="R123" s="175">
        <f>Q123*H123</f>
        <v>0.022399999999999996</v>
      </c>
      <c r="S123" s="175">
        <v>0</v>
      </c>
      <c r="T123" s="17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177" t="s">
        <v>282</v>
      </c>
      <c r="AT123" s="177" t="s">
        <v>150</v>
      </c>
      <c r="AU123" s="177" t="s">
        <v>156</v>
      </c>
      <c r="AY123" s="20" t="s">
        <v>148</v>
      </c>
      <c r="BE123" s="178">
        <f>IF(N123="základní",J123,0)</f>
        <v>0</v>
      </c>
      <c r="BF123" s="178">
        <f>IF(N123="snížená",J123,0)</f>
        <v>0</v>
      </c>
      <c r="BG123" s="178">
        <f>IF(N123="zákl. přenesená",J123,0)</f>
        <v>0</v>
      </c>
      <c r="BH123" s="178">
        <f>IF(N123="sníž. přenesená",J123,0)</f>
        <v>0</v>
      </c>
      <c r="BI123" s="178">
        <f>IF(N123="nulová",J123,0)</f>
        <v>0</v>
      </c>
      <c r="BJ123" s="20" t="s">
        <v>156</v>
      </c>
      <c r="BK123" s="178">
        <f>ROUND(I123*H123,2)</f>
        <v>0</v>
      </c>
      <c r="BL123" s="20" t="s">
        <v>282</v>
      </c>
      <c r="BM123" s="177" t="s">
        <v>2271</v>
      </c>
    </row>
    <row r="124" s="2" customFormat="1">
      <c r="A124" s="39"/>
      <c r="B124" s="40"/>
      <c r="C124" s="39"/>
      <c r="D124" s="179" t="s">
        <v>158</v>
      </c>
      <c r="E124" s="39"/>
      <c r="F124" s="180" t="s">
        <v>2272</v>
      </c>
      <c r="G124" s="39"/>
      <c r="H124" s="39"/>
      <c r="I124" s="181"/>
      <c r="J124" s="39"/>
      <c r="K124" s="39"/>
      <c r="L124" s="40"/>
      <c r="M124" s="182"/>
      <c r="N124" s="183"/>
      <c r="O124" s="73"/>
      <c r="P124" s="73"/>
      <c r="Q124" s="73"/>
      <c r="R124" s="73"/>
      <c r="S124" s="73"/>
      <c r="T124" s="74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20" t="s">
        <v>158</v>
      </c>
      <c r="AU124" s="20" t="s">
        <v>156</v>
      </c>
    </row>
    <row r="125" s="2" customFormat="1">
      <c r="A125" s="39"/>
      <c r="B125" s="40"/>
      <c r="C125" s="39"/>
      <c r="D125" s="184" t="s">
        <v>160</v>
      </c>
      <c r="E125" s="39"/>
      <c r="F125" s="185" t="s">
        <v>2273</v>
      </c>
      <c r="G125" s="39"/>
      <c r="H125" s="39"/>
      <c r="I125" s="181"/>
      <c r="J125" s="39"/>
      <c r="K125" s="39"/>
      <c r="L125" s="40"/>
      <c r="M125" s="182"/>
      <c r="N125" s="183"/>
      <c r="O125" s="73"/>
      <c r="P125" s="73"/>
      <c r="Q125" s="73"/>
      <c r="R125" s="73"/>
      <c r="S125" s="73"/>
      <c r="T125" s="74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20" t="s">
        <v>160</v>
      </c>
      <c r="AU125" s="20" t="s">
        <v>156</v>
      </c>
    </row>
    <row r="126" s="13" customFormat="1">
      <c r="A126" s="13"/>
      <c r="B126" s="186"/>
      <c r="C126" s="13"/>
      <c r="D126" s="179" t="s">
        <v>162</v>
      </c>
      <c r="E126" s="187" t="s">
        <v>3</v>
      </c>
      <c r="F126" s="188" t="s">
        <v>2267</v>
      </c>
      <c r="G126" s="13"/>
      <c r="H126" s="187" t="s">
        <v>3</v>
      </c>
      <c r="I126" s="189"/>
      <c r="J126" s="13"/>
      <c r="K126" s="13"/>
      <c r="L126" s="186"/>
      <c r="M126" s="190"/>
      <c r="N126" s="191"/>
      <c r="O126" s="191"/>
      <c r="P126" s="191"/>
      <c r="Q126" s="191"/>
      <c r="R126" s="191"/>
      <c r="S126" s="191"/>
      <c r="T126" s="19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7" t="s">
        <v>162</v>
      </c>
      <c r="AU126" s="187" t="s">
        <v>156</v>
      </c>
      <c r="AV126" s="13" t="s">
        <v>84</v>
      </c>
      <c r="AW126" s="13" t="s">
        <v>37</v>
      </c>
      <c r="AX126" s="13" t="s">
        <v>76</v>
      </c>
      <c r="AY126" s="187" t="s">
        <v>148</v>
      </c>
    </row>
    <row r="127" s="14" customFormat="1">
      <c r="A127" s="14"/>
      <c r="B127" s="193"/>
      <c r="C127" s="14"/>
      <c r="D127" s="179" t="s">
        <v>162</v>
      </c>
      <c r="E127" s="194" t="s">
        <v>3</v>
      </c>
      <c r="F127" s="195" t="s">
        <v>2274</v>
      </c>
      <c r="G127" s="14"/>
      <c r="H127" s="196">
        <v>40</v>
      </c>
      <c r="I127" s="197"/>
      <c r="J127" s="14"/>
      <c r="K127" s="14"/>
      <c r="L127" s="193"/>
      <c r="M127" s="198"/>
      <c r="N127" s="199"/>
      <c r="O127" s="199"/>
      <c r="P127" s="199"/>
      <c r="Q127" s="199"/>
      <c r="R127" s="199"/>
      <c r="S127" s="199"/>
      <c r="T127" s="20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194" t="s">
        <v>162</v>
      </c>
      <c r="AU127" s="194" t="s">
        <v>156</v>
      </c>
      <c r="AV127" s="14" t="s">
        <v>156</v>
      </c>
      <c r="AW127" s="14" t="s">
        <v>37</v>
      </c>
      <c r="AX127" s="14" t="s">
        <v>84</v>
      </c>
      <c r="AY127" s="194" t="s">
        <v>148</v>
      </c>
    </row>
    <row r="128" s="2" customFormat="1" ht="33" customHeight="1">
      <c r="A128" s="39"/>
      <c r="B128" s="165"/>
      <c r="C128" s="166" t="s">
        <v>110</v>
      </c>
      <c r="D128" s="166" t="s">
        <v>150</v>
      </c>
      <c r="E128" s="167" t="s">
        <v>2275</v>
      </c>
      <c r="F128" s="168" t="s">
        <v>2276</v>
      </c>
      <c r="G128" s="169" t="s">
        <v>276</v>
      </c>
      <c r="H128" s="170">
        <v>320</v>
      </c>
      <c r="I128" s="171"/>
      <c r="J128" s="172">
        <f>ROUND(I128*H128,2)</f>
        <v>0</v>
      </c>
      <c r="K128" s="168" t="s">
        <v>154</v>
      </c>
      <c r="L128" s="40"/>
      <c r="M128" s="173" t="s">
        <v>3</v>
      </c>
      <c r="N128" s="174" t="s">
        <v>48</v>
      </c>
      <c r="O128" s="73"/>
      <c r="P128" s="175">
        <f>O128*H128</f>
        <v>0</v>
      </c>
      <c r="Q128" s="175">
        <v>0.00012</v>
      </c>
      <c r="R128" s="175">
        <f>Q128*H128</f>
        <v>0.038400000000000004</v>
      </c>
      <c r="S128" s="175">
        <v>0</v>
      </c>
      <c r="T128" s="17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177" t="s">
        <v>282</v>
      </c>
      <c r="AT128" s="177" t="s">
        <v>150</v>
      </c>
      <c r="AU128" s="177" t="s">
        <v>156</v>
      </c>
      <c r="AY128" s="20" t="s">
        <v>148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20" t="s">
        <v>156</v>
      </c>
      <c r="BK128" s="178">
        <f>ROUND(I128*H128,2)</f>
        <v>0</v>
      </c>
      <c r="BL128" s="20" t="s">
        <v>282</v>
      </c>
      <c r="BM128" s="177" t="s">
        <v>2277</v>
      </c>
    </row>
    <row r="129" s="2" customFormat="1">
      <c r="A129" s="39"/>
      <c r="B129" s="40"/>
      <c r="C129" s="39"/>
      <c r="D129" s="179" t="s">
        <v>158</v>
      </c>
      <c r="E129" s="39"/>
      <c r="F129" s="180" t="s">
        <v>2278</v>
      </c>
      <c r="G129" s="39"/>
      <c r="H129" s="39"/>
      <c r="I129" s="181"/>
      <c r="J129" s="39"/>
      <c r="K129" s="39"/>
      <c r="L129" s="40"/>
      <c r="M129" s="182"/>
      <c r="N129" s="183"/>
      <c r="O129" s="73"/>
      <c r="P129" s="73"/>
      <c r="Q129" s="73"/>
      <c r="R129" s="73"/>
      <c r="S129" s="73"/>
      <c r="T129" s="74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20" t="s">
        <v>158</v>
      </c>
      <c r="AU129" s="20" t="s">
        <v>156</v>
      </c>
    </row>
    <row r="130" s="2" customFormat="1">
      <c r="A130" s="39"/>
      <c r="B130" s="40"/>
      <c r="C130" s="39"/>
      <c r="D130" s="184" t="s">
        <v>160</v>
      </c>
      <c r="E130" s="39"/>
      <c r="F130" s="185" t="s">
        <v>2279</v>
      </c>
      <c r="G130" s="39"/>
      <c r="H130" s="39"/>
      <c r="I130" s="181"/>
      <c r="J130" s="39"/>
      <c r="K130" s="39"/>
      <c r="L130" s="40"/>
      <c r="M130" s="182"/>
      <c r="N130" s="183"/>
      <c r="O130" s="73"/>
      <c r="P130" s="73"/>
      <c r="Q130" s="73"/>
      <c r="R130" s="73"/>
      <c r="S130" s="73"/>
      <c r="T130" s="74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20" t="s">
        <v>160</v>
      </c>
      <c r="AU130" s="20" t="s">
        <v>156</v>
      </c>
    </row>
    <row r="131" s="13" customFormat="1">
      <c r="A131" s="13"/>
      <c r="B131" s="186"/>
      <c r="C131" s="13"/>
      <c r="D131" s="179" t="s">
        <v>162</v>
      </c>
      <c r="E131" s="187" t="s">
        <v>3</v>
      </c>
      <c r="F131" s="188" t="s">
        <v>2267</v>
      </c>
      <c r="G131" s="13"/>
      <c r="H131" s="187" t="s">
        <v>3</v>
      </c>
      <c r="I131" s="189"/>
      <c r="J131" s="13"/>
      <c r="K131" s="13"/>
      <c r="L131" s="186"/>
      <c r="M131" s="190"/>
      <c r="N131" s="191"/>
      <c r="O131" s="191"/>
      <c r="P131" s="191"/>
      <c r="Q131" s="191"/>
      <c r="R131" s="191"/>
      <c r="S131" s="191"/>
      <c r="T131" s="19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7" t="s">
        <v>162</v>
      </c>
      <c r="AU131" s="187" t="s">
        <v>156</v>
      </c>
      <c r="AV131" s="13" t="s">
        <v>84</v>
      </c>
      <c r="AW131" s="13" t="s">
        <v>37</v>
      </c>
      <c r="AX131" s="13" t="s">
        <v>76</v>
      </c>
      <c r="AY131" s="187" t="s">
        <v>148</v>
      </c>
    </row>
    <row r="132" s="14" customFormat="1">
      <c r="A132" s="14"/>
      <c r="B132" s="193"/>
      <c r="C132" s="14"/>
      <c r="D132" s="179" t="s">
        <v>162</v>
      </c>
      <c r="E132" s="194" t="s">
        <v>3</v>
      </c>
      <c r="F132" s="195" t="s">
        <v>2268</v>
      </c>
      <c r="G132" s="14"/>
      <c r="H132" s="196">
        <v>280</v>
      </c>
      <c r="I132" s="197"/>
      <c r="J132" s="14"/>
      <c r="K132" s="14"/>
      <c r="L132" s="193"/>
      <c r="M132" s="198"/>
      <c r="N132" s="199"/>
      <c r="O132" s="199"/>
      <c r="P132" s="199"/>
      <c r="Q132" s="199"/>
      <c r="R132" s="199"/>
      <c r="S132" s="199"/>
      <c r="T132" s="20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4" t="s">
        <v>162</v>
      </c>
      <c r="AU132" s="194" t="s">
        <v>156</v>
      </c>
      <c r="AV132" s="14" t="s">
        <v>156</v>
      </c>
      <c r="AW132" s="14" t="s">
        <v>37</v>
      </c>
      <c r="AX132" s="14" t="s">
        <v>76</v>
      </c>
      <c r="AY132" s="194" t="s">
        <v>148</v>
      </c>
    </row>
    <row r="133" s="13" customFormat="1">
      <c r="A133" s="13"/>
      <c r="B133" s="186"/>
      <c r="C133" s="13"/>
      <c r="D133" s="179" t="s">
        <v>162</v>
      </c>
      <c r="E133" s="187" t="s">
        <v>3</v>
      </c>
      <c r="F133" s="188" t="s">
        <v>2267</v>
      </c>
      <c r="G133" s="13"/>
      <c r="H133" s="187" t="s">
        <v>3</v>
      </c>
      <c r="I133" s="189"/>
      <c r="J133" s="13"/>
      <c r="K133" s="13"/>
      <c r="L133" s="186"/>
      <c r="M133" s="190"/>
      <c r="N133" s="191"/>
      <c r="O133" s="191"/>
      <c r="P133" s="191"/>
      <c r="Q133" s="191"/>
      <c r="R133" s="191"/>
      <c r="S133" s="191"/>
      <c r="T133" s="19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7" t="s">
        <v>162</v>
      </c>
      <c r="AU133" s="187" t="s">
        <v>156</v>
      </c>
      <c r="AV133" s="13" t="s">
        <v>84</v>
      </c>
      <c r="AW133" s="13" t="s">
        <v>37</v>
      </c>
      <c r="AX133" s="13" t="s">
        <v>76</v>
      </c>
      <c r="AY133" s="187" t="s">
        <v>148</v>
      </c>
    </row>
    <row r="134" s="14" customFormat="1">
      <c r="A134" s="14"/>
      <c r="B134" s="193"/>
      <c r="C134" s="14"/>
      <c r="D134" s="179" t="s">
        <v>162</v>
      </c>
      <c r="E134" s="194" t="s">
        <v>3</v>
      </c>
      <c r="F134" s="195" t="s">
        <v>2274</v>
      </c>
      <c r="G134" s="14"/>
      <c r="H134" s="196">
        <v>40</v>
      </c>
      <c r="I134" s="197"/>
      <c r="J134" s="14"/>
      <c r="K134" s="14"/>
      <c r="L134" s="193"/>
      <c r="M134" s="198"/>
      <c r="N134" s="199"/>
      <c r="O134" s="199"/>
      <c r="P134" s="199"/>
      <c r="Q134" s="199"/>
      <c r="R134" s="199"/>
      <c r="S134" s="199"/>
      <c r="T134" s="20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4" t="s">
        <v>162</v>
      </c>
      <c r="AU134" s="194" t="s">
        <v>156</v>
      </c>
      <c r="AV134" s="14" t="s">
        <v>156</v>
      </c>
      <c r="AW134" s="14" t="s">
        <v>37</v>
      </c>
      <c r="AX134" s="14" t="s">
        <v>76</v>
      </c>
      <c r="AY134" s="194" t="s">
        <v>148</v>
      </c>
    </row>
    <row r="135" s="15" customFormat="1">
      <c r="A135" s="15"/>
      <c r="B135" s="201"/>
      <c r="C135" s="15"/>
      <c r="D135" s="179" t="s">
        <v>162</v>
      </c>
      <c r="E135" s="202" t="s">
        <v>3</v>
      </c>
      <c r="F135" s="203" t="s">
        <v>182</v>
      </c>
      <c r="G135" s="15"/>
      <c r="H135" s="204">
        <v>320</v>
      </c>
      <c r="I135" s="205"/>
      <c r="J135" s="15"/>
      <c r="K135" s="15"/>
      <c r="L135" s="201"/>
      <c r="M135" s="206"/>
      <c r="N135" s="207"/>
      <c r="O135" s="207"/>
      <c r="P135" s="207"/>
      <c r="Q135" s="207"/>
      <c r="R135" s="207"/>
      <c r="S135" s="207"/>
      <c r="T135" s="208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02" t="s">
        <v>162</v>
      </c>
      <c r="AU135" s="202" t="s">
        <v>156</v>
      </c>
      <c r="AV135" s="15" t="s">
        <v>155</v>
      </c>
      <c r="AW135" s="15" t="s">
        <v>37</v>
      </c>
      <c r="AX135" s="15" t="s">
        <v>84</v>
      </c>
      <c r="AY135" s="202" t="s">
        <v>148</v>
      </c>
    </row>
    <row r="136" s="2" customFormat="1" ht="24.15" customHeight="1">
      <c r="A136" s="39"/>
      <c r="B136" s="165"/>
      <c r="C136" s="166" t="s">
        <v>236</v>
      </c>
      <c r="D136" s="166" t="s">
        <v>150</v>
      </c>
      <c r="E136" s="167" t="s">
        <v>2280</v>
      </c>
      <c r="F136" s="168" t="s">
        <v>2281</v>
      </c>
      <c r="G136" s="169" t="s">
        <v>853</v>
      </c>
      <c r="H136" s="222"/>
      <c r="I136" s="171"/>
      <c r="J136" s="172">
        <f>ROUND(I136*H136,2)</f>
        <v>0</v>
      </c>
      <c r="K136" s="168" t="s">
        <v>154</v>
      </c>
      <c r="L136" s="40"/>
      <c r="M136" s="173" t="s">
        <v>3</v>
      </c>
      <c r="N136" s="174" t="s">
        <v>48</v>
      </c>
      <c r="O136" s="73"/>
      <c r="P136" s="175">
        <f>O136*H136</f>
        <v>0</v>
      </c>
      <c r="Q136" s="175">
        <v>0</v>
      </c>
      <c r="R136" s="175">
        <f>Q136*H136</f>
        <v>0</v>
      </c>
      <c r="S136" s="175">
        <v>0</v>
      </c>
      <c r="T136" s="17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177" t="s">
        <v>282</v>
      </c>
      <c r="AT136" s="177" t="s">
        <v>150</v>
      </c>
      <c r="AU136" s="177" t="s">
        <v>156</v>
      </c>
      <c r="AY136" s="20" t="s">
        <v>148</v>
      </c>
      <c r="BE136" s="178">
        <f>IF(N136="základní",J136,0)</f>
        <v>0</v>
      </c>
      <c r="BF136" s="178">
        <f>IF(N136="snížená",J136,0)</f>
        <v>0</v>
      </c>
      <c r="BG136" s="178">
        <f>IF(N136="zákl. přenesená",J136,0)</f>
        <v>0</v>
      </c>
      <c r="BH136" s="178">
        <f>IF(N136="sníž. přenesená",J136,0)</f>
        <v>0</v>
      </c>
      <c r="BI136" s="178">
        <f>IF(N136="nulová",J136,0)</f>
        <v>0</v>
      </c>
      <c r="BJ136" s="20" t="s">
        <v>156</v>
      </c>
      <c r="BK136" s="178">
        <f>ROUND(I136*H136,2)</f>
        <v>0</v>
      </c>
      <c r="BL136" s="20" t="s">
        <v>282</v>
      </c>
      <c r="BM136" s="177" t="s">
        <v>2282</v>
      </c>
    </row>
    <row r="137" s="2" customFormat="1">
      <c r="A137" s="39"/>
      <c r="B137" s="40"/>
      <c r="C137" s="39"/>
      <c r="D137" s="179" t="s">
        <v>158</v>
      </c>
      <c r="E137" s="39"/>
      <c r="F137" s="180" t="s">
        <v>2283</v>
      </c>
      <c r="G137" s="39"/>
      <c r="H137" s="39"/>
      <c r="I137" s="181"/>
      <c r="J137" s="39"/>
      <c r="K137" s="39"/>
      <c r="L137" s="40"/>
      <c r="M137" s="182"/>
      <c r="N137" s="183"/>
      <c r="O137" s="73"/>
      <c r="P137" s="73"/>
      <c r="Q137" s="73"/>
      <c r="R137" s="73"/>
      <c r="S137" s="73"/>
      <c r="T137" s="74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20" t="s">
        <v>158</v>
      </c>
      <c r="AU137" s="20" t="s">
        <v>156</v>
      </c>
    </row>
    <row r="138" s="2" customFormat="1">
      <c r="A138" s="39"/>
      <c r="B138" s="40"/>
      <c r="C138" s="39"/>
      <c r="D138" s="184" t="s">
        <v>160</v>
      </c>
      <c r="E138" s="39"/>
      <c r="F138" s="185" t="s">
        <v>2284</v>
      </c>
      <c r="G138" s="39"/>
      <c r="H138" s="39"/>
      <c r="I138" s="181"/>
      <c r="J138" s="39"/>
      <c r="K138" s="39"/>
      <c r="L138" s="40"/>
      <c r="M138" s="182"/>
      <c r="N138" s="183"/>
      <c r="O138" s="73"/>
      <c r="P138" s="73"/>
      <c r="Q138" s="73"/>
      <c r="R138" s="73"/>
      <c r="S138" s="73"/>
      <c r="T138" s="74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20" t="s">
        <v>160</v>
      </c>
      <c r="AU138" s="20" t="s">
        <v>156</v>
      </c>
    </row>
    <row r="139" s="12" customFormat="1" ht="22.8" customHeight="1">
      <c r="A139" s="12"/>
      <c r="B139" s="152"/>
      <c r="C139" s="12"/>
      <c r="D139" s="153" t="s">
        <v>75</v>
      </c>
      <c r="E139" s="163" t="s">
        <v>2285</v>
      </c>
      <c r="F139" s="163" t="s">
        <v>2286</v>
      </c>
      <c r="G139" s="12"/>
      <c r="H139" s="12"/>
      <c r="I139" s="155"/>
      <c r="J139" s="164">
        <f>BK139</f>
        <v>0</v>
      </c>
      <c r="K139" s="12"/>
      <c r="L139" s="152"/>
      <c r="M139" s="157"/>
      <c r="N139" s="158"/>
      <c r="O139" s="158"/>
      <c r="P139" s="159">
        <f>SUM(P140:P186)</f>
        <v>0</v>
      </c>
      <c r="Q139" s="158"/>
      <c r="R139" s="159">
        <f>SUM(R140:R186)</f>
        <v>0.063120000000000009</v>
      </c>
      <c r="S139" s="158"/>
      <c r="T139" s="160">
        <f>SUM(T140:T186)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3" t="s">
        <v>156</v>
      </c>
      <c r="AT139" s="161" t="s">
        <v>75</v>
      </c>
      <c r="AU139" s="161" t="s">
        <v>84</v>
      </c>
      <c r="AY139" s="153" t="s">
        <v>148</v>
      </c>
      <c r="BK139" s="162">
        <f>SUM(BK140:BK186)</f>
        <v>0</v>
      </c>
    </row>
    <row r="140" s="2" customFormat="1" ht="24.15" customHeight="1">
      <c r="A140" s="39"/>
      <c r="B140" s="165"/>
      <c r="C140" s="166" t="s">
        <v>9</v>
      </c>
      <c r="D140" s="166" t="s">
        <v>150</v>
      </c>
      <c r="E140" s="167" t="s">
        <v>2287</v>
      </c>
      <c r="F140" s="168" t="s">
        <v>2288</v>
      </c>
      <c r="G140" s="169" t="s">
        <v>1533</v>
      </c>
      <c r="H140" s="170">
        <v>4</v>
      </c>
      <c r="I140" s="171"/>
      <c r="J140" s="172">
        <f>ROUND(I140*H140,2)</f>
        <v>0</v>
      </c>
      <c r="K140" s="168" t="s">
        <v>3</v>
      </c>
      <c r="L140" s="40"/>
      <c r="M140" s="173" t="s">
        <v>3</v>
      </c>
      <c r="N140" s="174" t="s">
        <v>48</v>
      </c>
      <c r="O140" s="73"/>
      <c r="P140" s="175">
        <f>O140*H140</f>
        <v>0</v>
      </c>
      <c r="Q140" s="175">
        <v>0</v>
      </c>
      <c r="R140" s="175">
        <f>Q140*H140</f>
        <v>0</v>
      </c>
      <c r="S140" s="175">
        <v>0</v>
      </c>
      <c r="T140" s="17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177" t="s">
        <v>282</v>
      </c>
      <c r="AT140" s="177" t="s">
        <v>150</v>
      </c>
      <c r="AU140" s="177" t="s">
        <v>156</v>
      </c>
      <c r="AY140" s="20" t="s">
        <v>148</v>
      </c>
      <c r="BE140" s="178">
        <f>IF(N140="základní",J140,0)</f>
        <v>0</v>
      </c>
      <c r="BF140" s="178">
        <f>IF(N140="snížená",J140,0)</f>
        <v>0</v>
      </c>
      <c r="BG140" s="178">
        <f>IF(N140="zákl. přenesená",J140,0)</f>
        <v>0</v>
      </c>
      <c r="BH140" s="178">
        <f>IF(N140="sníž. přenesená",J140,0)</f>
        <v>0</v>
      </c>
      <c r="BI140" s="178">
        <f>IF(N140="nulová",J140,0)</f>
        <v>0</v>
      </c>
      <c r="BJ140" s="20" t="s">
        <v>156</v>
      </c>
      <c r="BK140" s="178">
        <f>ROUND(I140*H140,2)</f>
        <v>0</v>
      </c>
      <c r="BL140" s="20" t="s">
        <v>282</v>
      </c>
      <c r="BM140" s="177" t="s">
        <v>2289</v>
      </c>
    </row>
    <row r="141" s="2" customFormat="1">
      <c r="A141" s="39"/>
      <c r="B141" s="40"/>
      <c r="C141" s="39"/>
      <c r="D141" s="179" t="s">
        <v>158</v>
      </c>
      <c r="E141" s="39"/>
      <c r="F141" s="180" t="s">
        <v>2288</v>
      </c>
      <c r="G141" s="39"/>
      <c r="H141" s="39"/>
      <c r="I141" s="181"/>
      <c r="J141" s="39"/>
      <c r="K141" s="39"/>
      <c r="L141" s="40"/>
      <c r="M141" s="182"/>
      <c r="N141" s="183"/>
      <c r="O141" s="73"/>
      <c r="P141" s="73"/>
      <c r="Q141" s="73"/>
      <c r="R141" s="73"/>
      <c r="S141" s="73"/>
      <c r="T141" s="74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20" t="s">
        <v>158</v>
      </c>
      <c r="AU141" s="20" t="s">
        <v>156</v>
      </c>
    </row>
    <row r="142" s="2" customFormat="1" ht="24.15" customHeight="1">
      <c r="A142" s="39"/>
      <c r="B142" s="165"/>
      <c r="C142" s="166" t="s">
        <v>256</v>
      </c>
      <c r="D142" s="166" t="s">
        <v>150</v>
      </c>
      <c r="E142" s="167" t="s">
        <v>2290</v>
      </c>
      <c r="F142" s="168" t="s">
        <v>2291</v>
      </c>
      <c r="G142" s="169" t="s">
        <v>378</v>
      </c>
      <c r="H142" s="170">
        <v>4</v>
      </c>
      <c r="I142" s="171"/>
      <c r="J142" s="172">
        <f>ROUND(I142*H142,2)</f>
        <v>0</v>
      </c>
      <c r="K142" s="168" t="s">
        <v>154</v>
      </c>
      <c r="L142" s="40"/>
      <c r="M142" s="173" t="s">
        <v>3</v>
      </c>
      <c r="N142" s="174" t="s">
        <v>48</v>
      </c>
      <c r="O142" s="73"/>
      <c r="P142" s="175">
        <f>O142*H142</f>
        <v>0</v>
      </c>
      <c r="Q142" s="175">
        <v>0.0047800000000000004</v>
      </c>
      <c r="R142" s="175">
        <f>Q142*H142</f>
        <v>0.019120000000000002</v>
      </c>
      <c r="S142" s="175">
        <v>0</v>
      </c>
      <c r="T142" s="17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177" t="s">
        <v>282</v>
      </c>
      <c r="AT142" s="177" t="s">
        <v>150</v>
      </c>
      <c r="AU142" s="177" t="s">
        <v>156</v>
      </c>
      <c r="AY142" s="20" t="s">
        <v>148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20" t="s">
        <v>156</v>
      </c>
      <c r="BK142" s="178">
        <f>ROUND(I142*H142,2)</f>
        <v>0</v>
      </c>
      <c r="BL142" s="20" t="s">
        <v>282</v>
      </c>
      <c r="BM142" s="177" t="s">
        <v>2292</v>
      </c>
    </row>
    <row r="143" s="2" customFormat="1">
      <c r="A143" s="39"/>
      <c r="B143" s="40"/>
      <c r="C143" s="39"/>
      <c r="D143" s="179" t="s">
        <v>158</v>
      </c>
      <c r="E143" s="39"/>
      <c r="F143" s="180" t="s">
        <v>2293</v>
      </c>
      <c r="G143" s="39"/>
      <c r="H143" s="39"/>
      <c r="I143" s="181"/>
      <c r="J143" s="39"/>
      <c r="K143" s="39"/>
      <c r="L143" s="40"/>
      <c r="M143" s="182"/>
      <c r="N143" s="183"/>
      <c r="O143" s="73"/>
      <c r="P143" s="73"/>
      <c r="Q143" s="73"/>
      <c r="R143" s="73"/>
      <c r="S143" s="73"/>
      <c r="T143" s="74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20" t="s">
        <v>158</v>
      </c>
      <c r="AU143" s="20" t="s">
        <v>156</v>
      </c>
    </row>
    <row r="144" s="2" customFormat="1">
      <c r="A144" s="39"/>
      <c r="B144" s="40"/>
      <c r="C144" s="39"/>
      <c r="D144" s="184" t="s">
        <v>160</v>
      </c>
      <c r="E144" s="39"/>
      <c r="F144" s="185" t="s">
        <v>2294</v>
      </c>
      <c r="G144" s="39"/>
      <c r="H144" s="39"/>
      <c r="I144" s="181"/>
      <c r="J144" s="39"/>
      <c r="K144" s="39"/>
      <c r="L144" s="40"/>
      <c r="M144" s="182"/>
      <c r="N144" s="183"/>
      <c r="O144" s="73"/>
      <c r="P144" s="73"/>
      <c r="Q144" s="73"/>
      <c r="R144" s="73"/>
      <c r="S144" s="73"/>
      <c r="T144" s="74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20" t="s">
        <v>160</v>
      </c>
      <c r="AU144" s="20" t="s">
        <v>156</v>
      </c>
    </row>
    <row r="145" s="2" customFormat="1" ht="24.15" customHeight="1">
      <c r="A145" s="39"/>
      <c r="B145" s="165"/>
      <c r="C145" s="166" t="s">
        <v>264</v>
      </c>
      <c r="D145" s="166" t="s">
        <v>150</v>
      </c>
      <c r="E145" s="167" t="s">
        <v>2295</v>
      </c>
      <c r="F145" s="168" t="s">
        <v>2296</v>
      </c>
      <c r="G145" s="169" t="s">
        <v>369</v>
      </c>
      <c r="H145" s="170">
        <v>24</v>
      </c>
      <c r="I145" s="171"/>
      <c r="J145" s="172">
        <f>ROUND(I145*H145,2)</f>
        <v>0</v>
      </c>
      <c r="K145" s="168" t="s">
        <v>154</v>
      </c>
      <c r="L145" s="40"/>
      <c r="M145" s="173" t="s">
        <v>3</v>
      </c>
      <c r="N145" s="174" t="s">
        <v>48</v>
      </c>
      <c r="O145" s="73"/>
      <c r="P145" s="175">
        <f>O145*H145</f>
        <v>0</v>
      </c>
      <c r="Q145" s="175">
        <v>0.00013999999999999999</v>
      </c>
      <c r="R145" s="175">
        <f>Q145*H145</f>
        <v>0.0033599999999999997</v>
      </c>
      <c r="S145" s="175">
        <v>0</v>
      </c>
      <c r="T145" s="17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177" t="s">
        <v>282</v>
      </c>
      <c r="AT145" s="177" t="s">
        <v>150</v>
      </c>
      <c r="AU145" s="177" t="s">
        <v>156</v>
      </c>
      <c r="AY145" s="20" t="s">
        <v>148</v>
      </c>
      <c r="BE145" s="178">
        <f>IF(N145="základní",J145,0)</f>
        <v>0</v>
      </c>
      <c r="BF145" s="178">
        <f>IF(N145="snížená",J145,0)</f>
        <v>0</v>
      </c>
      <c r="BG145" s="178">
        <f>IF(N145="zákl. přenesená",J145,0)</f>
        <v>0</v>
      </c>
      <c r="BH145" s="178">
        <f>IF(N145="sníž. přenesená",J145,0)</f>
        <v>0</v>
      </c>
      <c r="BI145" s="178">
        <f>IF(N145="nulová",J145,0)</f>
        <v>0</v>
      </c>
      <c r="BJ145" s="20" t="s">
        <v>156</v>
      </c>
      <c r="BK145" s="178">
        <f>ROUND(I145*H145,2)</f>
        <v>0</v>
      </c>
      <c r="BL145" s="20" t="s">
        <v>282</v>
      </c>
      <c r="BM145" s="177" t="s">
        <v>2297</v>
      </c>
    </row>
    <row r="146" s="2" customFormat="1">
      <c r="A146" s="39"/>
      <c r="B146" s="40"/>
      <c r="C146" s="39"/>
      <c r="D146" s="179" t="s">
        <v>158</v>
      </c>
      <c r="E146" s="39"/>
      <c r="F146" s="180" t="s">
        <v>2298</v>
      </c>
      <c r="G146" s="39"/>
      <c r="H146" s="39"/>
      <c r="I146" s="181"/>
      <c r="J146" s="39"/>
      <c r="K146" s="39"/>
      <c r="L146" s="40"/>
      <c r="M146" s="182"/>
      <c r="N146" s="183"/>
      <c r="O146" s="73"/>
      <c r="P146" s="73"/>
      <c r="Q146" s="73"/>
      <c r="R146" s="73"/>
      <c r="S146" s="73"/>
      <c r="T146" s="74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20" t="s">
        <v>158</v>
      </c>
      <c r="AU146" s="20" t="s">
        <v>156</v>
      </c>
    </row>
    <row r="147" s="2" customFormat="1">
      <c r="A147" s="39"/>
      <c r="B147" s="40"/>
      <c r="C147" s="39"/>
      <c r="D147" s="184" t="s">
        <v>160</v>
      </c>
      <c r="E147" s="39"/>
      <c r="F147" s="185" t="s">
        <v>2299</v>
      </c>
      <c r="G147" s="39"/>
      <c r="H147" s="39"/>
      <c r="I147" s="181"/>
      <c r="J147" s="39"/>
      <c r="K147" s="39"/>
      <c r="L147" s="40"/>
      <c r="M147" s="182"/>
      <c r="N147" s="183"/>
      <c r="O147" s="73"/>
      <c r="P147" s="73"/>
      <c r="Q147" s="73"/>
      <c r="R147" s="73"/>
      <c r="S147" s="73"/>
      <c r="T147" s="74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20" t="s">
        <v>160</v>
      </c>
      <c r="AU147" s="20" t="s">
        <v>156</v>
      </c>
    </row>
    <row r="148" s="2" customFormat="1" ht="21.75" customHeight="1">
      <c r="A148" s="39"/>
      <c r="B148" s="165"/>
      <c r="C148" s="166" t="s">
        <v>273</v>
      </c>
      <c r="D148" s="166" t="s">
        <v>150</v>
      </c>
      <c r="E148" s="167" t="s">
        <v>2300</v>
      </c>
      <c r="F148" s="168" t="s">
        <v>2301</v>
      </c>
      <c r="G148" s="169" t="s">
        <v>369</v>
      </c>
      <c r="H148" s="170">
        <v>4</v>
      </c>
      <c r="I148" s="171"/>
      <c r="J148" s="172">
        <f>ROUND(I148*H148,2)</f>
        <v>0</v>
      </c>
      <c r="K148" s="168" t="s">
        <v>154</v>
      </c>
      <c r="L148" s="40"/>
      <c r="M148" s="173" t="s">
        <v>3</v>
      </c>
      <c r="N148" s="174" t="s">
        <v>48</v>
      </c>
      <c r="O148" s="73"/>
      <c r="P148" s="175">
        <f>O148*H148</f>
        <v>0</v>
      </c>
      <c r="Q148" s="175">
        <v>0.00012999999999999999</v>
      </c>
      <c r="R148" s="175">
        <f>Q148*H148</f>
        <v>0.00051999999999999995</v>
      </c>
      <c r="S148" s="175">
        <v>0</v>
      </c>
      <c r="T148" s="17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177" t="s">
        <v>282</v>
      </c>
      <c r="AT148" s="177" t="s">
        <v>150</v>
      </c>
      <c r="AU148" s="177" t="s">
        <v>156</v>
      </c>
      <c r="AY148" s="20" t="s">
        <v>148</v>
      </c>
      <c r="BE148" s="178">
        <f>IF(N148="základní",J148,0)</f>
        <v>0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20" t="s">
        <v>156</v>
      </c>
      <c r="BK148" s="178">
        <f>ROUND(I148*H148,2)</f>
        <v>0</v>
      </c>
      <c r="BL148" s="20" t="s">
        <v>282</v>
      </c>
      <c r="BM148" s="177" t="s">
        <v>2302</v>
      </c>
    </row>
    <row r="149" s="2" customFormat="1">
      <c r="A149" s="39"/>
      <c r="B149" s="40"/>
      <c r="C149" s="39"/>
      <c r="D149" s="179" t="s">
        <v>158</v>
      </c>
      <c r="E149" s="39"/>
      <c r="F149" s="180" t="s">
        <v>2303</v>
      </c>
      <c r="G149" s="39"/>
      <c r="H149" s="39"/>
      <c r="I149" s="181"/>
      <c r="J149" s="39"/>
      <c r="K149" s="39"/>
      <c r="L149" s="40"/>
      <c r="M149" s="182"/>
      <c r="N149" s="183"/>
      <c r="O149" s="73"/>
      <c r="P149" s="73"/>
      <c r="Q149" s="73"/>
      <c r="R149" s="73"/>
      <c r="S149" s="73"/>
      <c r="T149" s="74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20" t="s">
        <v>158</v>
      </c>
      <c r="AU149" s="20" t="s">
        <v>156</v>
      </c>
    </row>
    <row r="150" s="2" customFormat="1">
      <c r="A150" s="39"/>
      <c r="B150" s="40"/>
      <c r="C150" s="39"/>
      <c r="D150" s="184" t="s">
        <v>160</v>
      </c>
      <c r="E150" s="39"/>
      <c r="F150" s="185" t="s">
        <v>2304</v>
      </c>
      <c r="G150" s="39"/>
      <c r="H150" s="39"/>
      <c r="I150" s="181"/>
      <c r="J150" s="39"/>
      <c r="K150" s="39"/>
      <c r="L150" s="40"/>
      <c r="M150" s="182"/>
      <c r="N150" s="183"/>
      <c r="O150" s="73"/>
      <c r="P150" s="73"/>
      <c r="Q150" s="73"/>
      <c r="R150" s="73"/>
      <c r="S150" s="73"/>
      <c r="T150" s="74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20" t="s">
        <v>160</v>
      </c>
      <c r="AU150" s="20" t="s">
        <v>156</v>
      </c>
    </row>
    <row r="151" s="2" customFormat="1" ht="21.75" customHeight="1">
      <c r="A151" s="39"/>
      <c r="B151" s="165"/>
      <c r="C151" s="166" t="s">
        <v>282</v>
      </c>
      <c r="D151" s="166" t="s">
        <v>150</v>
      </c>
      <c r="E151" s="167" t="s">
        <v>2305</v>
      </c>
      <c r="F151" s="168" t="s">
        <v>2306</v>
      </c>
      <c r="G151" s="169" t="s">
        <v>369</v>
      </c>
      <c r="H151" s="170">
        <v>4</v>
      </c>
      <c r="I151" s="171"/>
      <c r="J151" s="172">
        <f>ROUND(I151*H151,2)</f>
        <v>0</v>
      </c>
      <c r="K151" s="168" t="s">
        <v>154</v>
      </c>
      <c r="L151" s="40"/>
      <c r="M151" s="173" t="s">
        <v>3</v>
      </c>
      <c r="N151" s="174" t="s">
        <v>48</v>
      </c>
      <c r="O151" s="73"/>
      <c r="P151" s="175">
        <f>O151*H151</f>
        <v>0</v>
      </c>
      <c r="Q151" s="175">
        <v>0.00018000000000000001</v>
      </c>
      <c r="R151" s="175">
        <f>Q151*H151</f>
        <v>0.00072000000000000005</v>
      </c>
      <c r="S151" s="175">
        <v>0</v>
      </c>
      <c r="T151" s="17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177" t="s">
        <v>282</v>
      </c>
      <c r="AT151" s="177" t="s">
        <v>150</v>
      </c>
      <c r="AU151" s="177" t="s">
        <v>156</v>
      </c>
      <c r="AY151" s="20" t="s">
        <v>148</v>
      </c>
      <c r="BE151" s="178">
        <f>IF(N151="základní",J151,0)</f>
        <v>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20" t="s">
        <v>156</v>
      </c>
      <c r="BK151" s="178">
        <f>ROUND(I151*H151,2)</f>
        <v>0</v>
      </c>
      <c r="BL151" s="20" t="s">
        <v>282</v>
      </c>
      <c r="BM151" s="177" t="s">
        <v>2307</v>
      </c>
    </row>
    <row r="152" s="2" customFormat="1">
      <c r="A152" s="39"/>
      <c r="B152" s="40"/>
      <c r="C152" s="39"/>
      <c r="D152" s="179" t="s">
        <v>158</v>
      </c>
      <c r="E152" s="39"/>
      <c r="F152" s="180" t="s">
        <v>2308</v>
      </c>
      <c r="G152" s="39"/>
      <c r="H152" s="39"/>
      <c r="I152" s="181"/>
      <c r="J152" s="39"/>
      <c r="K152" s="39"/>
      <c r="L152" s="40"/>
      <c r="M152" s="182"/>
      <c r="N152" s="183"/>
      <c r="O152" s="73"/>
      <c r="P152" s="73"/>
      <c r="Q152" s="73"/>
      <c r="R152" s="73"/>
      <c r="S152" s="73"/>
      <c r="T152" s="74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20" t="s">
        <v>158</v>
      </c>
      <c r="AU152" s="20" t="s">
        <v>156</v>
      </c>
    </row>
    <row r="153" s="2" customFormat="1">
      <c r="A153" s="39"/>
      <c r="B153" s="40"/>
      <c r="C153" s="39"/>
      <c r="D153" s="184" t="s">
        <v>160</v>
      </c>
      <c r="E153" s="39"/>
      <c r="F153" s="185" t="s">
        <v>2309</v>
      </c>
      <c r="G153" s="39"/>
      <c r="H153" s="39"/>
      <c r="I153" s="181"/>
      <c r="J153" s="39"/>
      <c r="K153" s="39"/>
      <c r="L153" s="40"/>
      <c r="M153" s="182"/>
      <c r="N153" s="183"/>
      <c r="O153" s="73"/>
      <c r="P153" s="73"/>
      <c r="Q153" s="73"/>
      <c r="R153" s="73"/>
      <c r="S153" s="73"/>
      <c r="T153" s="74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20" t="s">
        <v>160</v>
      </c>
      <c r="AU153" s="20" t="s">
        <v>156</v>
      </c>
    </row>
    <row r="154" s="2" customFormat="1" ht="24.15" customHeight="1">
      <c r="A154" s="39"/>
      <c r="B154" s="165"/>
      <c r="C154" s="166" t="s">
        <v>295</v>
      </c>
      <c r="D154" s="166" t="s">
        <v>150</v>
      </c>
      <c r="E154" s="167" t="s">
        <v>2310</v>
      </c>
      <c r="F154" s="168" t="s">
        <v>2311</v>
      </c>
      <c r="G154" s="169" t="s">
        <v>369</v>
      </c>
      <c r="H154" s="170">
        <v>4</v>
      </c>
      <c r="I154" s="171"/>
      <c r="J154" s="172">
        <f>ROUND(I154*H154,2)</f>
        <v>0</v>
      </c>
      <c r="K154" s="168" t="s">
        <v>154</v>
      </c>
      <c r="L154" s="40"/>
      <c r="M154" s="173" t="s">
        <v>3</v>
      </c>
      <c r="N154" s="174" t="s">
        <v>48</v>
      </c>
      <c r="O154" s="73"/>
      <c r="P154" s="175">
        <f>O154*H154</f>
        <v>0</v>
      </c>
      <c r="Q154" s="175">
        <v>0.00025000000000000001</v>
      </c>
      <c r="R154" s="175">
        <f>Q154*H154</f>
        <v>0.001</v>
      </c>
      <c r="S154" s="175">
        <v>0</v>
      </c>
      <c r="T154" s="17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177" t="s">
        <v>282</v>
      </c>
      <c r="AT154" s="177" t="s">
        <v>150</v>
      </c>
      <c r="AU154" s="177" t="s">
        <v>156</v>
      </c>
      <c r="AY154" s="20" t="s">
        <v>148</v>
      </c>
      <c r="BE154" s="178">
        <f>IF(N154="základní",J154,0)</f>
        <v>0</v>
      </c>
      <c r="BF154" s="178">
        <f>IF(N154="snížená",J154,0)</f>
        <v>0</v>
      </c>
      <c r="BG154" s="178">
        <f>IF(N154="zákl. přenesená",J154,0)</f>
        <v>0</v>
      </c>
      <c r="BH154" s="178">
        <f>IF(N154="sníž. přenesená",J154,0)</f>
        <v>0</v>
      </c>
      <c r="BI154" s="178">
        <f>IF(N154="nulová",J154,0)</f>
        <v>0</v>
      </c>
      <c r="BJ154" s="20" t="s">
        <v>156</v>
      </c>
      <c r="BK154" s="178">
        <f>ROUND(I154*H154,2)</f>
        <v>0</v>
      </c>
      <c r="BL154" s="20" t="s">
        <v>282</v>
      </c>
      <c r="BM154" s="177" t="s">
        <v>2312</v>
      </c>
    </row>
    <row r="155" s="2" customFormat="1">
      <c r="A155" s="39"/>
      <c r="B155" s="40"/>
      <c r="C155" s="39"/>
      <c r="D155" s="179" t="s">
        <v>158</v>
      </c>
      <c r="E155" s="39"/>
      <c r="F155" s="180" t="s">
        <v>2313</v>
      </c>
      <c r="G155" s="39"/>
      <c r="H155" s="39"/>
      <c r="I155" s="181"/>
      <c r="J155" s="39"/>
      <c r="K155" s="39"/>
      <c r="L155" s="40"/>
      <c r="M155" s="182"/>
      <c r="N155" s="183"/>
      <c r="O155" s="73"/>
      <c r="P155" s="73"/>
      <c r="Q155" s="73"/>
      <c r="R155" s="73"/>
      <c r="S155" s="73"/>
      <c r="T155" s="74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20" t="s">
        <v>158</v>
      </c>
      <c r="AU155" s="20" t="s">
        <v>156</v>
      </c>
    </row>
    <row r="156" s="2" customFormat="1">
      <c r="A156" s="39"/>
      <c r="B156" s="40"/>
      <c r="C156" s="39"/>
      <c r="D156" s="184" t="s">
        <v>160</v>
      </c>
      <c r="E156" s="39"/>
      <c r="F156" s="185" t="s">
        <v>2314</v>
      </c>
      <c r="G156" s="39"/>
      <c r="H156" s="39"/>
      <c r="I156" s="181"/>
      <c r="J156" s="39"/>
      <c r="K156" s="39"/>
      <c r="L156" s="40"/>
      <c r="M156" s="182"/>
      <c r="N156" s="183"/>
      <c r="O156" s="73"/>
      <c r="P156" s="73"/>
      <c r="Q156" s="73"/>
      <c r="R156" s="73"/>
      <c r="S156" s="73"/>
      <c r="T156" s="74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20" t="s">
        <v>160</v>
      </c>
      <c r="AU156" s="20" t="s">
        <v>156</v>
      </c>
    </row>
    <row r="157" s="2" customFormat="1" ht="24.15" customHeight="1">
      <c r="A157" s="39"/>
      <c r="B157" s="165"/>
      <c r="C157" s="166" t="s">
        <v>304</v>
      </c>
      <c r="D157" s="166" t="s">
        <v>150</v>
      </c>
      <c r="E157" s="167" t="s">
        <v>2315</v>
      </c>
      <c r="F157" s="168" t="s">
        <v>2316</v>
      </c>
      <c r="G157" s="169" t="s">
        <v>369</v>
      </c>
      <c r="H157" s="170">
        <v>20</v>
      </c>
      <c r="I157" s="171"/>
      <c r="J157" s="172">
        <f>ROUND(I157*H157,2)</f>
        <v>0</v>
      </c>
      <c r="K157" s="168" t="s">
        <v>154</v>
      </c>
      <c r="L157" s="40"/>
      <c r="M157" s="173" t="s">
        <v>3</v>
      </c>
      <c r="N157" s="174" t="s">
        <v>48</v>
      </c>
      <c r="O157" s="73"/>
      <c r="P157" s="175">
        <f>O157*H157</f>
        <v>0</v>
      </c>
      <c r="Q157" s="175">
        <v>0.00085999999999999998</v>
      </c>
      <c r="R157" s="175">
        <f>Q157*H157</f>
        <v>0.0172</v>
      </c>
      <c r="S157" s="175">
        <v>0</v>
      </c>
      <c r="T157" s="17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177" t="s">
        <v>282</v>
      </c>
      <c r="AT157" s="177" t="s">
        <v>150</v>
      </c>
      <c r="AU157" s="177" t="s">
        <v>156</v>
      </c>
      <c r="AY157" s="20" t="s">
        <v>148</v>
      </c>
      <c r="BE157" s="178">
        <f>IF(N157="základní",J157,0)</f>
        <v>0</v>
      </c>
      <c r="BF157" s="178">
        <f>IF(N157="snížená",J157,0)</f>
        <v>0</v>
      </c>
      <c r="BG157" s="178">
        <f>IF(N157="zákl. přenesená",J157,0)</f>
        <v>0</v>
      </c>
      <c r="BH157" s="178">
        <f>IF(N157="sníž. přenesená",J157,0)</f>
        <v>0</v>
      </c>
      <c r="BI157" s="178">
        <f>IF(N157="nulová",J157,0)</f>
        <v>0</v>
      </c>
      <c r="BJ157" s="20" t="s">
        <v>156</v>
      </c>
      <c r="BK157" s="178">
        <f>ROUND(I157*H157,2)</f>
        <v>0</v>
      </c>
      <c r="BL157" s="20" t="s">
        <v>282</v>
      </c>
      <c r="BM157" s="177" t="s">
        <v>2317</v>
      </c>
    </row>
    <row r="158" s="2" customFormat="1">
      <c r="A158" s="39"/>
      <c r="B158" s="40"/>
      <c r="C158" s="39"/>
      <c r="D158" s="179" t="s">
        <v>158</v>
      </c>
      <c r="E158" s="39"/>
      <c r="F158" s="180" t="s">
        <v>2318</v>
      </c>
      <c r="G158" s="39"/>
      <c r="H158" s="39"/>
      <c r="I158" s="181"/>
      <c r="J158" s="39"/>
      <c r="K158" s="39"/>
      <c r="L158" s="40"/>
      <c r="M158" s="182"/>
      <c r="N158" s="183"/>
      <c r="O158" s="73"/>
      <c r="P158" s="73"/>
      <c r="Q158" s="73"/>
      <c r="R158" s="73"/>
      <c r="S158" s="73"/>
      <c r="T158" s="74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20" t="s">
        <v>158</v>
      </c>
      <c r="AU158" s="20" t="s">
        <v>156</v>
      </c>
    </row>
    <row r="159" s="2" customFormat="1">
      <c r="A159" s="39"/>
      <c r="B159" s="40"/>
      <c r="C159" s="39"/>
      <c r="D159" s="184" t="s">
        <v>160</v>
      </c>
      <c r="E159" s="39"/>
      <c r="F159" s="185" t="s">
        <v>2319</v>
      </c>
      <c r="G159" s="39"/>
      <c r="H159" s="39"/>
      <c r="I159" s="181"/>
      <c r="J159" s="39"/>
      <c r="K159" s="39"/>
      <c r="L159" s="40"/>
      <c r="M159" s="182"/>
      <c r="N159" s="183"/>
      <c r="O159" s="73"/>
      <c r="P159" s="73"/>
      <c r="Q159" s="73"/>
      <c r="R159" s="73"/>
      <c r="S159" s="73"/>
      <c r="T159" s="74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20" t="s">
        <v>160</v>
      </c>
      <c r="AU159" s="20" t="s">
        <v>156</v>
      </c>
    </row>
    <row r="160" s="2" customFormat="1" ht="24.15" customHeight="1">
      <c r="A160" s="39"/>
      <c r="B160" s="165"/>
      <c r="C160" s="166" t="s">
        <v>320</v>
      </c>
      <c r="D160" s="166" t="s">
        <v>150</v>
      </c>
      <c r="E160" s="167" t="s">
        <v>2320</v>
      </c>
      <c r="F160" s="168" t="s">
        <v>2321</v>
      </c>
      <c r="G160" s="169" t="s">
        <v>369</v>
      </c>
      <c r="H160" s="170">
        <v>4</v>
      </c>
      <c r="I160" s="171"/>
      <c r="J160" s="172">
        <f>ROUND(I160*H160,2)</f>
        <v>0</v>
      </c>
      <c r="K160" s="168" t="s">
        <v>154</v>
      </c>
      <c r="L160" s="40"/>
      <c r="M160" s="173" t="s">
        <v>3</v>
      </c>
      <c r="N160" s="174" t="s">
        <v>48</v>
      </c>
      <c r="O160" s="73"/>
      <c r="P160" s="175">
        <f>O160*H160</f>
        <v>0</v>
      </c>
      <c r="Q160" s="175">
        <v>0.00027</v>
      </c>
      <c r="R160" s="175">
        <f>Q160*H160</f>
        <v>0.00108</v>
      </c>
      <c r="S160" s="175">
        <v>0</v>
      </c>
      <c r="T160" s="17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177" t="s">
        <v>282</v>
      </c>
      <c r="AT160" s="177" t="s">
        <v>150</v>
      </c>
      <c r="AU160" s="177" t="s">
        <v>156</v>
      </c>
      <c r="AY160" s="20" t="s">
        <v>148</v>
      </c>
      <c r="BE160" s="178">
        <f>IF(N160="základní",J160,0)</f>
        <v>0</v>
      </c>
      <c r="BF160" s="178">
        <f>IF(N160="snížená",J160,0)</f>
        <v>0</v>
      </c>
      <c r="BG160" s="178">
        <f>IF(N160="zákl. přenesená",J160,0)</f>
        <v>0</v>
      </c>
      <c r="BH160" s="178">
        <f>IF(N160="sníž. přenesená",J160,0)</f>
        <v>0</v>
      </c>
      <c r="BI160" s="178">
        <f>IF(N160="nulová",J160,0)</f>
        <v>0</v>
      </c>
      <c r="BJ160" s="20" t="s">
        <v>156</v>
      </c>
      <c r="BK160" s="178">
        <f>ROUND(I160*H160,2)</f>
        <v>0</v>
      </c>
      <c r="BL160" s="20" t="s">
        <v>282</v>
      </c>
      <c r="BM160" s="177" t="s">
        <v>2322</v>
      </c>
    </row>
    <row r="161" s="2" customFormat="1">
      <c r="A161" s="39"/>
      <c r="B161" s="40"/>
      <c r="C161" s="39"/>
      <c r="D161" s="179" t="s">
        <v>158</v>
      </c>
      <c r="E161" s="39"/>
      <c r="F161" s="180" t="s">
        <v>2323</v>
      </c>
      <c r="G161" s="39"/>
      <c r="H161" s="39"/>
      <c r="I161" s="181"/>
      <c r="J161" s="39"/>
      <c r="K161" s="39"/>
      <c r="L161" s="40"/>
      <c r="M161" s="182"/>
      <c r="N161" s="183"/>
      <c r="O161" s="73"/>
      <c r="P161" s="73"/>
      <c r="Q161" s="73"/>
      <c r="R161" s="73"/>
      <c r="S161" s="73"/>
      <c r="T161" s="74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20" t="s">
        <v>158</v>
      </c>
      <c r="AU161" s="20" t="s">
        <v>156</v>
      </c>
    </row>
    <row r="162" s="2" customFormat="1">
      <c r="A162" s="39"/>
      <c r="B162" s="40"/>
      <c r="C162" s="39"/>
      <c r="D162" s="184" t="s">
        <v>160</v>
      </c>
      <c r="E162" s="39"/>
      <c r="F162" s="185" t="s">
        <v>2324</v>
      </c>
      <c r="G162" s="39"/>
      <c r="H162" s="39"/>
      <c r="I162" s="181"/>
      <c r="J162" s="39"/>
      <c r="K162" s="39"/>
      <c r="L162" s="40"/>
      <c r="M162" s="182"/>
      <c r="N162" s="183"/>
      <c r="O162" s="73"/>
      <c r="P162" s="73"/>
      <c r="Q162" s="73"/>
      <c r="R162" s="73"/>
      <c r="S162" s="73"/>
      <c r="T162" s="74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20" t="s">
        <v>160</v>
      </c>
      <c r="AU162" s="20" t="s">
        <v>156</v>
      </c>
    </row>
    <row r="163" s="2" customFormat="1" ht="24.15" customHeight="1">
      <c r="A163" s="39"/>
      <c r="B163" s="165"/>
      <c r="C163" s="166" t="s">
        <v>327</v>
      </c>
      <c r="D163" s="166" t="s">
        <v>150</v>
      </c>
      <c r="E163" s="167" t="s">
        <v>2325</v>
      </c>
      <c r="F163" s="168" t="s">
        <v>2326</v>
      </c>
      <c r="G163" s="169" t="s">
        <v>369</v>
      </c>
      <c r="H163" s="170">
        <v>4</v>
      </c>
      <c r="I163" s="171"/>
      <c r="J163" s="172">
        <f>ROUND(I163*H163,2)</f>
        <v>0</v>
      </c>
      <c r="K163" s="168" t="s">
        <v>154</v>
      </c>
      <c r="L163" s="40"/>
      <c r="M163" s="173" t="s">
        <v>3</v>
      </c>
      <c r="N163" s="174" t="s">
        <v>48</v>
      </c>
      <c r="O163" s="73"/>
      <c r="P163" s="175">
        <f>O163*H163</f>
        <v>0</v>
      </c>
      <c r="Q163" s="175">
        <v>0.00019000000000000001</v>
      </c>
      <c r="R163" s="175">
        <f>Q163*H163</f>
        <v>0.00076000000000000004</v>
      </c>
      <c r="S163" s="175">
        <v>0</v>
      </c>
      <c r="T163" s="17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177" t="s">
        <v>282</v>
      </c>
      <c r="AT163" s="177" t="s">
        <v>150</v>
      </c>
      <c r="AU163" s="177" t="s">
        <v>156</v>
      </c>
      <c r="AY163" s="20" t="s">
        <v>148</v>
      </c>
      <c r="BE163" s="178">
        <f>IF(N163="základní",J163,0)</f>
        <v>0</v>
      </c>
      <c r="BF163" s="178">
        <f>IF(N163="snížená",J163,0)</f>
        <v>0</v>
      </c>
      <c r="BG163" s="178">
        <f>IF(N163="zákl. přenesená",J163,0)</f>
        <v>0</v>
      </c>
      <c r="BH163" s="178">
        <f>IF(N163="sníž. přenesená",J163,0)</f>
        <v>0</v>
      </c>
      <c r="BI163" s="178">
        <f>IF(N163="nulová",J163,0)</f>
        <v>0</v>
      </c>
      <c r="BJ163" s="20" t="s">
        <v>156</v>
      </c>
      <c r="BK163" s="178">
        <f>ROUND(I163*H163,2)</f>
        <v>0</v>
      </c>
      <c r="BL163" s="20" t="s">
        <v>282</v>
      </c>
      <c r="BM163" s="177" t="s">
        <v>2327</v>
      </c>
    </row>
    <row r="164" s="2" customFormat="1">
      <c r="A164" s="39"/>
      <c r="B164" s="40"/>
      <c r="C164" s="39"/>
      <c r="D164" s="179" t="s">
        <v>158</v>
      </c>
      <c r="E164" s="39"/>
      <c r="F164" s="180" t="s">
        <v>2328</v>
      </c>
      <c r="G164" s="39"/>
      <c r="H164" s="39"/>
      <c r="I164" s="181"/>
      <c r="J164" s="39"/>
      <c r="K164" s="39"/>
      <c r="L164" s="40"/>
      <c r="M164" s="182"/>
      <c r="N164" s="183"/>
      <c r="O164" s="73"/>
      <c r="P164" s="73"/>
      <c r="Q164" s="73"/>
      <c r="R164" s="73"/>
      <c r="S164" s="73"/>
      <c r="T164" s="74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20" t="s">
        <v>158</v>
      </c>
      <c r="AU164" s="20" t="s">
        <v>156</v>
      </c>
    </row>
    <row r="165" s="2" customFormat="1">
      <c r="A165" s="39"/>
      <c r="B165" s="40"/>
      <c r="C165" s="39"/>
      <c r="D165" s="184" t="s">
        <v>160</v>
      </c>
      <c r="E165" s="39"/>
      <c r="F165" s="185" t="s">
        <v>2329</v>
      </c>
      <c r="G165" s="39"/>
      <c r="H165" s="39"/>
      <c r="I165" s="181"/>
      <c r="J165" s="39"/>
      <c r="K165" s="39"/>
      <c r="L165" s="40"/>
      <c r="M165" s="182"/>
      <c r="N165" s="183"/>
      <c r="O165" s="73"/>
      <c r="P165" s="73"/>
      <c r="Q165" s="73"/>
      <c r="R165" s="73"/>
      <c r="S165" s="73"/>
      <c r="T165" s="74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20" t="s">
        <v>160</v>
      </c>
      <c r="AU165" s="20" t="s">
        <v>156</v>
      </c>
    </row>
    <row r="166" s="2" customFormat="1" ht="21.75" customHeight="1">
      <c r="A166" s="39"/>
      <c r="B166" s="165"/>
      <c r="C166" s="166" t="s">
        <v>8</v>
      </c>
      <c r="D166" s="166" t="s">
        <v>150</v>
      </c>
      <c r="E166" s="167" t="s">
        <v>2330</v>
      </c>
      <c r="F166" s="168" t="s">
        <v>2331</v>
      </c>
      <c r="G166" s="169" t="s">
        <v>369</v>
      </c>
      <c r="H166" s="170">
        <v>20</v>
      </c>
      <c r="I166" s="171"/>
      <c r="J166" s="172">
        <f>ROUND(I166*H166,2)</f>
        <v>0</v>
      </c>
      <c r="K166" s="168" t="s">
        <v>154</v>
      </c>
      <c r="L166" s="40"/>
      <c r="M166" s="173" t="s">
        <v>3</v>
      </c>
      <c r="N166" s="174" t="s">
        <v>48</v>
      </c>
      <c r="O166" s="73"/>
      <c r="P166" s="175">
        <f>O166*H166</f>
        <v>0</v>
      </c>
      <c r="Q166" s="175">
        <v>0.00021000000000000001</v>
      </c>
      <c r="R166" s="175">
        <f>Q166*H166</f>
        <v>0.0042000000000000006</v>
      </c>
      <c r="S166" s="175">
        <v>0</v>
      </c>
      <c r="T166" s="17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177" t="s">
        <v>282</v>
      </c>
      <c r="AT166" s="177" t="s">
        <v>150</v>
      </c>
      <c r="AU166" s="177" t="s">
        <v>156</v>
      </c>
      <c r="AY166" s="20" t="s">
        <v>148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20" t="s">
        <v>156</v>
      </c>
      <c r="BK166" s="178">
        <f>ROUND(I166*H166,2)</f>
        <v>0</v>
      </c>
      <c r="BL166" s="20" t="s">
        <v>282</v>
      </c>
      <c r="BM166" s="177" t="s">
        <v>2332</v>
      </c>
    </row>
    <row r="167" s="2" customFormat="1">
      <c r="A167" s="39"/>
      <c r="B167" s="40"/>
      <c r="C167" s="39"/>
      <c r="D167" s="179" t="s">
        <v>158</v>
      </c>
      <c r="E167" s="39"/>
      <c r="F167" s="180" t="s">
        <v>2333</v>
      </c>
      <c r="G167" s="39"/>
      <c r="H167" s="39"/>
      <c r="I167" s="181"/>
      <c r="J167" s="39"/>
      <c r="K167" s="39"/>
      <c r="L167" s="40"/>
      <c r="M167" s="182"/>
      <c r="N167" s="183"/>
      <c r="O167" s="73"/>
      <c r="P167" s="73"/>
      <c r="Q167" s="73"/>
      <c r="R167" s="73"/>
      <c r="S167" s="73"/>
      <c r="T167" s="74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20" t="s">
        <v>158</v>
      </c>
      <c r="AU167" s="20" t="s">
        <v>156</v>
      </c>
    </row>
    <row r="168" s="2" customFormat="1">
      <c r="A168" s="39"/>
      <c r="B168" s="40"/>
      <c r="C168" s="39"/>
      <c r="D168" s="184" t="s">
        <v>160</v>
      </c>
      <c r="E168" s="39"/>
      <c r="F168" s="185" t="s">
        <v>2334</v>
      </c>
      <c r="G168" s="39"/>
      <c r="H168" s="39"/>
      <c r="I168" s="181"/>
      <c r="J168" s="39"/>
      <c r="K168" s="39"/>
      <c r="L168" s="40"/>
      <c r="M168" s="182"/>
      <c r="N168" s="183"/>
      <c r="O168" s="73"/>
      <c r="P168" s="73"/>
      <c r="Q168" s="73"/>
      <c r="R168" s="73"/>
      <c r="S168" s="73"/>
      <c r="T168" s="74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20" t="s">
        <v>160</v>
      </c>
      <c r="AU168" s="20" t="s">
        <v>156</v>
      </c>
    </row>
    <row r="169" s="2" customFormat="1" ht="21.75" customHeight="1">
      <c r="A169" s="39"/>
      <c r="B169" s="165"/>
      <c r="C169" s="166" t="s">
        <v>344</v>
      </c>
      <c r="D169" s="166" t="s">
        <v>150</v>
      </c>
      <c r="E169" s="167" t="s">
        <v>2335</v>
      </c>
      <c r="F169" s="168" t="s">
        <v>2336</v>
      </c>
      <c r="G169" s="169" t="s">
        <v>369</v>
      </c>
      <c r="H169" s="170">
        <v>4</v>
      </c>
      <c r="I169" s="171"/>
      <c r="J169" s="172">
        <f>ROUND(I169*H169,2)</f>
        <v>0</v>
      </c>
      <c r="K169" s="168" t="s">
        <v>154</v>
      </c>
      <c r="L169" s="40"/>
      <c r="M169" s="173" t="s">
        <v>3</v>
      </c>
      <c r="N169" s="174" t="s">
        <v>48</v>
      </c>
      <c r="O169" s="73"/>
      <c r="P169" s="175">
        <f>O169*H169</f>
        <v>0</v>
      </c>
      <c r="Q169" s="175">
        <v>0.00034000000000000002</v>
      </c>
      <c r="R169" s="175">
        <f>Q169*H169</f>
        <v>0.0013600000000000001</v>
      </c>
      <c r="S169" s="175">
        <v>0</v>
      </c>
      <c r="T169" s="17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177" t="s">
        <v>282</v>
      </c>
      <c r="AT169" s="177" t="s">
        <v>150</v>
      </c>
      <c r="AU169" s="177" t="s">
        <v>156</v>
      </c>
      <c r="AY169" s="20" t="s">
        <v>148</v>
      </c>
      <c r="BE169" s="178">
        <f>IF(N169="základní",J169,0)</f>
        <v>0</v>
      </c>
      <c r="BF169" s="178">
        <f>IF(N169="snížená",J169,0)</f>
        <v>0</v>
      </c>
      <c r="BG169" s="178">
        <f>IF(N169="zákl. přenesená",J169,0)</f>
        <v>0</v>
      </c>
      <c r="BH169" s="178">
        <f>IF(N169="sníž. přenesená",J169,0)</f>
        <v>0</v>
      </c>
      <c r="BI169" s="178">
        <f>IF(N169="nulová",J169,0)</f>
        <v>0</v>
      </c>
      <c r="BJ169" s="20" t="s">
        <v>156</v>
      </c>
      <c r="BK169" s="178">
        <f>ROUND(I169*H169,2)</f>
        <v>0</v>
      </c>
      <c r="BL169" s="20" t="s">
        <v>282</v>
      </c>
      <c r="BM169" s="177" t="s">
        <v>2337</v>
      </c>
    </row>
    <row r="170" s="2" customFormat="1">
      <c r="A170" s="39"/>
      <c r="B170" s="40"/>
      <c r="C170" s="39"/>
      <c r="D170" s="179" t="s">
        <v>158</v>
      </c>
      <c r="E170" s="39"/>
      <c r="F170" s="180" t="s">
        <v>2338</v>
      </c>
      <c r="G170" s="39"/>
      <c r="H170" s="39"/>
      <c r="I170" s="181"/>
      <c r="J170" s="39"/>
      <c r="K170" s="39"/>
      <c r="L170" s="40"/>
      <c r="M170" s="182"/>
      <c r="N170" s="183"/>
      <c r="O170" s="73"/>
      <c r="P170" s="73"/>
      <c r="Q170" s="73"/>
      <c r="R170" s="73"/>
      <c r="S170" s="73"/>
      <c r="T170" s="74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20" t="s">
        <v>158</v>
      </c>
      <c r="AU170" s="20" t="s">
        <v>156</v>
      </c>
    </row>
    <row r="171" s="2" customFormat="1">
      <c r="A171" s="39"/>
      <c r="B171" s="40"/>
      <c r="C171" s="39"/>
      <c r="D171" s="184" t="s">
        <v>160</v>
      </c>
      <c r="E171" s="39"/>
      <c r="F171" s="185" t="s">
        <v>2339</v>
      </c>
      <c r="G171" s="39"/>
      <c r="H171" s="39"/>
      <c r="I171" s="181"/>
      <c r="J171" s="39"/>
      <c r="K171" s="39"/>
      <c r="L171" s="40"/>
      <c r="M171" s="182"/>
      <c r="N171" s="183"/>
      <c r="O171" s="73"/>
      <c r="P171" s="73"/>
      <c r="Q171" s="73"/>
      <c r="R171" s="73"/>
      <c r="S171" s="73"/>
      <c r="T171" s="74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20" t="s">
        <v>160</v>
      </c>
      <c r="AU171" s="20" t="s">
        <v>156</v>
      </c>
    </row>
    <row r="172" s="2" customFormat="1" ht="24.15" customHeight="1">
      <c r="A172" s="39"/>
      <c r="B172" s="165"/>
      <c r="C172" s="166" t="s">
        <v>350</v>
      </c>
      <c r="D172" s="166" t="s">
        <v>150</v>
      </c>
      <c r="E172" s="167" t="s">
        <v>2340</v>
      </c>
      <c r="F172" s="168" t="s">
        <v>2341</v>
      </c>
      <c r="G172" s="169" t="s">
        <v>369</v>
      </c>
      <c r="H172" s="170">
        <v>8</v>
      </c>
      <c r="I172" s="171"/>
      <c r="J172" s="172">
        <f>ROUND(I172*H172,2)</f>
        <v>0</v>
      </c>
      <c r="K172" s="168" t="s">
        <v>154</v>
      </c>
      <c r="L172" s="40"/>
      <c r="M172" s="173" t="s">
        <v>3</v>
      </c>
      <c r="N172" s="174" t="s">
        <v>48</v>
      </c>
      <c r="O172" s="73"/>
      <c r="P172" s="175">
        <f>O172*H172</f>
        <v>0</v>
      </c>
      <c r="Q172" s="175">
        <v>0.00027</v>
      </c>
      <c r="R172" s="175">
        <f>Q172*H172</f>
        <v>0.00216</v>
      </c>
      <c r="S172" s="175">
        <v>0</v>
      </c>
      <c r="T172" s="17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177" t="s">
        <v>282</v>
      </c>
      <c r="AT172" s="177" t="s">
        <v>150</v>
      </c>
      <c r="AU172" s="177" t="s">
        <v>156</v>
      </c>
      <c r="AY172" s="20" t="s">
        <v>148</v>
      </c>
      <c r="BE172" s="178">
        <f>IF(N172="základní",J172,0)</f>
        <v>0</v>
      </c>
      <c r="BF172" s="178">
        <f>IF(N172="snížená",J172,0)</f>
        <v>0</v>
      </c>
      <c r="BG172" s="178">
        <f>IF(N172="zákl. přenesená",J172,0)</f>
        <v>0</v>
      </c>
      <c r="BH172" s="178">
        <f>IF(N172="sníž. přenesená",J172,0)</f>
        <v>0</v>
      </c>
      <c r="BI172" s="178">
        <f>IF(N172="nulová",J172,0)</f>
        <v>0</v>
      </c>
      <c r="BJ172" s="20" t="s">
        <v>156</v>
      </c>
      <c r="BK172" s="178">
        <f>ROUND(I172*H172,2)</f>
        <v>0</v>
      </c>
      <c r="BL172" s="20" t="s">
        <v>282</v>
      </c>
      <c r="BM172" s="177" t="s">
        <v>2342</v>
      </c>
    </row>
    <row r="173" s="2" customFormat="1">
      <c r="A173" s="39"/>
      <c r="B173" s="40"/>
      <c r="C173" s="39"/>
      <c r="D173" s="179" t="s">
        <v>158</v>
      </c>
      <c r="E173" s="39"/>
      <c r="F173" s="180" t="s">
        <v>2343</v>
      </c>
      <c r="G173" s="39"/>
      <c r="H173" s="39"/>
      <c r="I173" s="181"/>
      <c r="J173" s="39"/>
      <c r="K173" s="39"/>
      <c r="L173" s="40"/>
      <c r="M173" s="182"/>
      <c r="N173" s="183"/>
      <c r="O173" s="73"/>
      <c r="P173" s="73"/>
      <c r="Q173" s="73"/>
      <c r="R173" s="73"/>
      <c r="S173" s="73"/>
      <c r="T173" s="74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20" t="s">
        <v>158</v>
      </c>
      <c r="AU173" s="20" t="s">
        <v>156</v>
      </c>
    </row>
    <row r="174" s="2" customFormat="1">
      <c r="A174" s="39"/>
      <c r="B174" s="40"/>
      <c r="C174" s="39"/>
      <c r="D174" s="184" t="s">
        <v>160</v>
      </c>
      <c r="E174" s="39"/>
      <c r="F174" s="185" t="s">
        <v>2344</v>
      </c>
      <c r="G174" s="39"/>
      <c r="H174" s="39"/>
      <c r="I174" s="181"/>
      <c r="J174" s="39"/>
      <c r="K174" s="39"/>
      <c r="L174" s="40"/>
      <c r="M174" s="182"/>
      <c r="N174" s="183"/>
      <c r="O174" s="73"/>
      <c r="P174" s="73"/>
      <c r="Q174" s="73"/>
      <c r="R174" s="73"/>
      <c r="S174" s="73"/>
      <c r="T174" s="74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20" t="s">
        <v>160</v>
      </c>
      <c r="AU174" s="20" t="s">
        <v>156</v>
      </c>
    </row>
    <row r="175" s="2" customFormat="1" ht="24.15" customHeight="1">
      <c r="A175" s="39"/>
      <c r="B175" s="165"/>
      <c r="C175" s="166" t="s">
        <v>357</v>
      </c>
      <c r="D175" s="166" t="s">
        <v>150</v>
      </c>
      <c r="E175" s="167" t="s">
        <v>2345</v>
      </c>
      <c r="F175" s="168" t="s">
        <v>2346</v>
      </c>
      <c r="G175" s="169" t="s">
        <v>369</v>
      </c>
      <c r="H175" s="170">
        <v>4</v>
      </c>
      <c r="I175" s="171"/>
      <c r="J175" s="172">
        <f>ROUND(I175*H175,2)</f>
        <v>0</v>
      </c>
      <c r="K175" s="168" t="s">
        <v>154</v>
      </c>
      <c r="L175" s="40"/>
      <c r="M175" s="173" t="s">
        <v>3</v>
      </c>
      <c r="N175" s="174" t="s">
        <v>48</v>
      </c>
      <c r="O175" s="73"/>
      <c r="P175" s="175">
        <f>O175*H175</f>
        <v>0</v>
      </c>
      <c r="Q175" s="175">
        <v>0.00040000000000000002</v>
      </c>
      <c r="R175" s="175">
        <f>Q175*H175</f>
        <v>0.0016000000000000001</v>
      </c>
      <c r="S175" s="175">
        <v>0</v>
      </c>
      <c r="T175" s="17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177" t="s">
        <v>282</v>
      </c>
      <c r="AT175" s="177" t="s">
        <v>150</v>
      </c>
      <c r="AU175" s="177" t="s">
        <v>156</v>
      </c>
      <c r="AY175" s="20" t="s">
        <v>148</v>
      </c>
      <c r="BE175" s="178">
        <f>IF(N175="základní",J175,0)</f>
        <v>0</v>
      </c>
      <c r="BF175" s="178">
        <f>IF(N175="snížená",J175,0)</f>
        <v>0</v>
      </c>
      <c r="BG175" s="178">
        <f>IF(N175="zákl. přenesená",J175,0)</f>
        <v>0</v>
      </c>
      <c r="BH175" s="178">
        <f>IF(N175="sníž. přenesená",J175,0)</f>
        <v>0</v>
      </c>
      <c r="BI175" s="178">
        <f>IF(N175="nulová",J175,0)</f>
        <v>0</v>
      </c>
      <c r="BJ175" s="20" t="s">
        <v>156</v>
      </c>
      <c r="BK175" s="178">
        <f>ROUND(I175*H175,2)</f>
        <v>0</v>
      </c>
      <c r="BL175" s="20" t="s">
        <v>282</v>
      </c>
      <c r="BM175" s="177" t="s">
        <v>2347</v>
      </c>
    </row>
    <row r="176" s="2" customFormat="1">
      <c r="A176" s="39"/>
      <c r="B176" s="40"/>
      <c r="C176" s="39"/>
      <c r="D176" s="179" t="s">
        <v>158</v>
      </c>
      <c r="E176" s="39"/>
      <c r="F176" s="180" t="s">
        <v>2348</v>
      </c>
      <c r="G176" s="39"/>
      <c r="H176" s="39"/>
      <c r="I176" s="181"/>
      <c r="J176" s="39"/>
      <c r="K176" s="39"/>
      <c r="L176" s="40"/>
      <c r="M176" s="182"/>
      <c r="N176" s="183"/>
      <c r="O176" s="73"/>
      <c r="P176" s="73"/>
      <c r="Q176" s="73"/>
      <c r="R176" s="73"/>
      <c r="S176" s="73"/>
      <c r="T176" s="74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20" t="s">
        <v>158</v>
      </c>
      <c r="AU176" s="20" t="s">
        <v>156</v>
      </c>
    </row>
    <row r="177" s="2" customFormat="1">
      <c r="A177" s="39"/>
      <c r="B177" s="40"/>
      <c r="C177" s="39"/>
      <c r="D177" s="184" t="s">
        <v>160</v>
      </c>
      <c r="E177" s="39"/>
      <c r="F177" s="185" t="s">
        <v>2349</v>
      </c>
      <c r="G177" s="39"/>
      <c r="H177" s="39"/>
      <c r="I177" s="181"/>
      <c r="J177" s="39"/>
      <c r="K177" s="39"/>
      <c r="L177" s="40"/>
      <c r="M177" s="182"/>
      <c r="N177" s="183"/>
      <c r="O177" s="73"/>
      <c r="P177" s="73"/>
      <c r="Q177" s="73"/>
      <c r="R177" s="73"/>
      <c r="S177" s="73"/>
      <c r="T177" s="74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20" t="s">
        <v>160</v>
      </c>
      <c r="AU177" s="20" t="s">
        <v>156</v>
      </c>
    </row>
    <row r="178" s="2" customFormat="1" ht="24.15" customHeight="1">
      <c r="A178" s="39"/>
      <c r="B178" s="165"/>
      <c r="C178" s="166" t="s">
        <v>15</v>
      </c>
      <c r="D178" s="166" t="s">
        <v>150</v>
      </c>
      <c r="E178" s="167" t="s">
        <v>2350</v>
      </c>
      <c r="F178" s="168" t="s">
        <v>2351</v>
      </c>
      <c r="G178" s="169" t="s">
        <v>369</v>
      </c>
      <c r="H178" s="170">
        <v>8</v>
      </c>
      <c r="I178" s="171"/>
      <c r="J178" s="172">
        <f>ROUND(I178*H178,2)</f>
        <v>0</v>
      </c>
      <c r="K178" s="168" t="s">
        <v>154</v>
      </c>
      <c r="L178" s="40"/>
      <c r="M178" s="173" t="s">
        <v>3</v>
      </c>
      <c r="N178" s="174" t="s">
        <v>48</v>
      </c>
      <c r="O178" s="73"/>
      <c r="P178" s="175">
        <f>O178*H178</f>
        <v>0</v>
      </c>
      <c r="Q178" s="175">
        <v>0.00051999999999999995</v>
      </c>
      <c r="R178" s="175">
        <f>Q178*H178</f>
        <v>0.0041599999999999996</v>
      </c>
      <c r="S178" s="175">
        <v>0</v>
      </c>
      <c r="T178" s="17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177" t="s">
        <v>282</v>
      </c>
      <c r="AT178" s="177" t="s">
        <v>150</v>
      </c>
      <c r="AU178" s="177" t="s">
        <v>156</v>
      </c>
      <c r="AY178" s="20" t="s">
        <v>148</v>
      </c>
      <c r="BE178" s="178">
        <f>IF(N178="základní",J178,0)</f>
        <v>0</v>
      </c>
      <c r="BF178" s="178">
        <f>IF(N178="snížená",J178,0)</f>
        <v>0</v>
      </c>
      <c r="BG178" s="178">
        <f>IF(N178="zákl. přenesená",J178,0)</f>
        <v>0</v>
      </c>
      <c r="BH178" s="178">
        <f>IF(N178="sníž. přenesená",J178,0)</f>
        <v>0</v>
      </c>
      <c r="BI178" s="178">
        <f>IF(N178="nulová",J178,0)</f>
        <v>0</v>
      </c>
      <c r="BJ178" s="20" t="s">
        <v>156</v>
      </c>
      <c r="BK178" s="178">
        <f>ROUND(I178*H178,2)</f>
        <v>0</v>
      </c>
      <c r="BL178" s="20" t="s">
        <v>282</v>
      </c>
      <c r="BM178" s="177" t="s">
        <v>2352</v>
      </c>
    </row>
    <row r="179" s="2" customFormat="1">
      <c r="A179" s="39"/>
      <c r="B179" s="40"/>
      <c r="C179" s="39"/>
      <c r="D179" s="179" t="s">
        <v>158</v>
      </c>
      <c r="E179" s="39"/>
      <c r="F179" s="180" t="s">
        <v>2353</v>
      </c>
      <c r="G179" s="39"/>
      <c r="H179" s="39"/>
      <c r="I179" s="181"/>
      <c r="J179" s="39"/>
      <c r="K179" s="39"/>
      <c r="L179" s="40"/>
      <c r="M179" s="182"/>
      <c r="N179" s="183"/>
      <c r="O179" s="73"/>
      <c r="P179" s="73"/>
      <c r="Q179" s="73"/>
      <c r="R179" s="73"/>
      <c r="S179" s="73"/>
      <c r="T179" s="74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20" t="s">
        <v>158</v>
      </c>
      <c r="AU179" s="20" t="s">
        <v>156</v>
      </c>
    </row>
    <row r="180" s="2" customFormat="1">
      <c r="A180" s="39"/>
      <c r="B180" s="40"/>
      <c r="C180" s="39"/>
      <c r="D180" s="184" t="s">
        <v>160</v>
      </c>
      <c r="E180" s="39"/>
      <c r="F180" s="185" t="s">
        <v>2354</v>
      </c>
      <c r="G180" s="39"/>
      <c r="H180" s="39"/>
      <c r="I180" s="181"/>
      <c r="J180" s="39"/>
      <c r="K180" s="39"/>
      <c r="L180" s="40"/>
      <c r="M180" s="182"/>
      <c r="N180" s="183"/>
      <c r="O180" s="73"/>
      <c r="P180" s="73"/>
      <c r="Q180" s="73"/>
      <c r="R180" s="73"/>
      <c r="S180" s="73"/>
      <c r="T180" s="74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20" t="s">
        <v>160</v>
      </c>
      <c r="AU180" s="20" t="s">
        <v>156</v>
      </c>
    </row>
    <row r="181" s="2" customFormat="1" ht="24.15" customHeight="1">
      <c r="A181" s="39"/>
      <c r="B181" s="165"/>
      <c r="C181" s="166" t="s">
        <v>375</v>
      </c>
      <c r="D181" s="166" t="s">
        <v>150</v>
      </c>
      <c r="E181" s="167" t="s">
        <v>2355</v>
      </c>
      <c r="F181" s="168" t="s">
        <v>2356</v>
      </c>
      <c r="G181" s="169" t="s">
        <v>369</v>
      </c>
      <c r="H181" s="170">
        <v>4</v>
      </c>
      <c r="I181" s="171"/>
      <c r="J181" s="172">
        <f>ROUND(I181*H181,2)</f>
        <v>0</v>
      </c>
      <c r="K181" s="168" t="s">
        <v>154</v>
      </c>
      <c r="L181" s="40"/>
      <c r="M181" s="173" t="s">
        <v>3</v>
      </c>
      <c r="N181" s="174" t="s">
        <v>48</v>
      </c>
      <c r="O181" s="73"/>
      <c r="P181" s="175">
        <f>O181*H181</f>
        <v>0</v>
      </c>
      <c r="Q181" s="175">
        <v>0.00147</v>
      </c>
      <c r="R181" s="175">
        <f>Q181*H181</f>
        <v>0.0058799999999999998</v>
      </c>
      <c r="S181" s="175">
        <v>0</v>
      </c>
      <c r="T181" s="17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177" t="s">
        <v>282</v>
      </c>
      <c r="AT181" s="177" t="s">
        <v>150</v>
      </c>
      <c r="AU181" s="177" t="s">
        <v>156</v>
      </c>
      <c r="AY181" s="20" t="s">
        <v>148</v>
      </c>
      <c r="BE181" s="178">
        <f>IF(N181="základní",J181,0)</f>
        <v>0</v>
      </c>
      <c r="BF181" s="178">
        <f>IF(N181="snížená",J181,0)</f>
        <v>0</v>
      </c>
      <c r="BG181" s="178">
        <f>IF(N181="zákl. přenesená",J181,0)</f>
        <v>0</v>
      </c>
      <c r="BH181" s="178">
        <f>IF(N181="sníž. přenesená",J181,0)</f>
        <v>0</v>
      </c>
      <c r="BI181" s="178">
        <f>IF(N181="nulová",J181,0)</f>
        <v>0</v>
      </c>
      <c r="BJ181" s="20" t="s">
        <v>156</v>
      </c>
      <c r="BK181" s="178">
        <f>ROUND(I181*H181,2)</f>
        <v>0</v>
      </c>
      <c r="BL181" s="20" t="s">
        <v>282</v>
      </c>
      <c r="BM181" s="177" t="s">
        <v>2357</v>
      </c>
    </row>
    <row r="182" s="2" customFormat="1">
      <c r="A182" s="39"/>
      <c r="B182" s="40"/>
      <c r="C182" s="39"/>
      <c r="D182" s="179" t="s">
        <v>158</v>
      </c>
      <c r="E182" s="39"/>
      <c r="F182" s="180" t="s">
        <v>2358</v>
      </c>
      <c r="G182" s="39"/>
      <c r="H182" s="39"/>
      <c r="I182" s="181"/>
      <c r="J182" s="39"/>
      <c r="K182" s="39"/>
      <c r="L182" s="40"/>
      <c r="M182" s="182"/>
      <c r="N182" s="183"/>
      <c r="O182" s="73"/>
      <c r="P182" s="73"/>
      <c r="Q182" s="73"/>
      <c r="R182" s="73"/>
      <c r="S182" s="73"/>
      <c r="T182" s="74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20" t="s">
        <v>158</v>
      </c>
      <c r="AU182" s="20" t="s">
        <v>156</v>
      </c>
    </row>
    <row r="183" s="2" customFormat="1">
      <c r="A183" s="39"/>
      <c r="B183" s="40"/>
      <c r="C183" s="39"/>
      <c r="D183" s="184" t="s">
        <v>160</v>
      </c>
      <c r="E183" s="39"/>
      <c r="F183" s="185" t="s">
        <v>2359</v>
      </c>
      <c r="G183" s="39"/>
      <c r="H183" s="39"/>
      <c r="I183" s="181"/>
      <c r="J183" s="39"/>
      <c r="K183" s="39"/>
      <c r="L183" s="40"/>
      <c r="M183" s="182"/>
      <c r="N183" s="183"/>
      <c r="O183" s="73"/>
      <c r="P183" s="73"/>
      <c r="Q183" s="73"/>
      <c r="R183" s="73"/>
      <c r="S183" s="73"/>
      <c r="T183" s="74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20" t="s">
        <v>160</v>
      </c>
      <c r="AU183" s="20" t="s">
        <v>156</v>
      </c>
    </row>
    <row r="184" s="2" customFormat="1" ht="24.15" customHeight="1">
      <c r="A184" s="39"/>
      <c r="B184" s="165"/>
      <c r="C184" s="166" t="s">
        <v>382</v>
      </c>
      <c r="D184" s="166" t="s">
        <v>150</v>
      </c>
      <c r="E184" s="167" t="s">
        <v>2360</v>
      </c>
      <c r="F184" s="168" t="s">
        <v>2361</v>
      </c>
      <c r="G184" s="169" t="s">
        <v>853</v>
      </c>
      <c r="H184" s="222"/>
      <c r="I184" s="171"/>
      <c r="J184" s="172">
        <f>ROUND(I184*H184,2)</f>
        <v>0</v>
      </c>
      <c r="K184" s="168" t="s">
        <v>154</v>
      </c>
      <c r="L184" s="40"/>
      <c r="M184" s="173" t="s">
        <v>3</v>
      </c>
      <c r="N184" s="174" t="s">
        <v>48</v>
      </c>
      <c r="O184" s="73"/>
      <c r="P184" s="175">
        <f>O184*H184</f>
        <v>0</v>
      </c>
      <c r="Q184" s="175">
        <v>0</v>
      </c>
      <c r="R184" s="175">
        <f>Q184*H184</f>
        <v>0</v>
      </c>
      <c r="S184" s="175">
        <v>0</v>
      </c>
      <c r="T184" s="17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177" t="s">
        <v>282</v>
      </c>
      <c r="AT184" s="177" t="s">
        <v>150</v>
      </c>
      <c r="AU184" s="177" t="s">
        <v>156</v>
      </c>
      <c r="AY184" s="20" t="s">
        <v>148</v>
      </c>
      <c r="BE184" s="178">
        <f>IF(N184="základní",J184,0)</f>
        <v>0</v>
      </c>
      <c r="BF184" s="178">
        <f>IF(N184="snížená",J184,0)</f>
        <v>0</v>
      </c>
      <c r="BG184" s="178">
        <f>IF(N184="zákl. přenesená",J184,0)</f>
        <v>0</v>
      </c>
      <c r="BH184" s="178">
        <f>IF(N184="sníž. přenesená",J184,0)</f>
        <v>0</v>
      </c>
      <c r="BI184" s="178">
        <f>IF(N184="nulová",J184,0)</f>
        <v>0</v>
      </c>
      <c r="BJ184" s="20" t="s">
        <v>156</v>
      </c>
      <c r="BK184" s="178">
        <f>ROUND(I184*H184,2)</f>
        <v>0</v>
      </c>
      <c r="BL184" s="20" t="s">
        <v>282</v>
      </c>
      <c r="BM184" s="177" t="s">
        <v>2362</v>
      </c>
    </row>
    <row r="185" s="2" customFormat="1">
      <c r="A185" s="39"/>
      <c r="B185" s="40"/>
      <c r="C185" s="39"/>
      <c r="D185" s="179" t="s">
        <v>158</v>
      </c>
      <c r="E185" s="39"/>
      <c r="F185" s="180" t="s">
        <v>2363</v>
      </c>
      <c r="G185" s="39"/>
      <c r="H185" s="39"/>
      <c r="I185" s="181"/>
      <c r="J185" s="39"/>
      <c r="K185" s="39"/>
      <c r="L185" s="40"/>
      <c r="M185" s="182"/>
      <c r="N185" s="183"/>
      <c r="O185" s="73"/>
      <c r="P185" s="73"/>
      <c r="Q185" s="73"/>
      <c r="R185" s="73"/>
      <c r="S185" s="73"/>
      <c r="T185" s="74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20" t="s">
        <v>158</v>
      </c>
      <c r="AU185" s="20" t="s">
        <v>156</v>
      </c>
    </row>
    <row r="186" s="2" customFormat="1">
      <c r="A186" s="39"/>
      <c r="B186" s="40"/>
      <c r="C186" s="39"/>
      <c r="D186" s="184" t="s">
        <v>160</v>
      </c>
      <c r="E186" s="39"/>
      <c r="F186" s="185" t="s">
        <v>2364</v>
      </c>
      <c r="G186" s="39"/>
      <c r="H186" s="39"/>
      <c r="I186" s="181"/>
      <c r="J186" s="39"/>
      <c r="K186" s="39"/>
      <c r="L186" s="40"/>
      <c r="M186" s="182"/>
      <c r="N186" s="183"/>
      <c r="O186" s="73"/>
      <c r="P186" s="73"/>
      <c r="Q186" s="73"/>
      <c r="R186" s="73"/>
      <c r="S186" s="73"/>
      <c r="T186" s="74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20" t="s">
        <v>160</v>
      </c>
      <c r="AU186" s="20" t="s">
        <v>156</v>
      </c>
    </row>
    <row r="187" s="12" customFormat="1" ht="22.8" customHeight="1">
      <c r="A187" s="12"/>
      <c r="B187" s="152"/>
      <c r="C187" s="12"/>
      <c r="D187" s="153" t="s">
        <v>75</v>
      </c>
      <c r="E187" s="163" t="s">
        <v>2365</v>
      </c>
      <c r="F187" s="163" t="s">
        <v>2366</v>
      </c>
      <c r="G187" s="12"/>
      <c r="H187" s="12"/>
      <c r="I187" s="155"/>
      <c r="J187" s="164">
        <f>BK187</f>
        <v>0</v>
      </c>
      <c r="K187" s="12"/>
      <c r="L187" s="152"/>
      <c r="M187" s="157"/>
      <c r="N187" s="158"/>
      <c r="O187" s="158"/>
      <c r="P187" s="159">
        <f>SUM(P188:P218)</f>
        <v>0</v>
      </c>
      <c r="Q187" s="158"/>
      <c r="R187" s="159">
        <f>SUM(R188:R218)</f>
        <v>0.48184000000000005</v>
      </c>
      <c r="S187" s="158"/>
      <c r="T187" s="160">
        <f>SUM(T188:T218)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53" t="s">
        <v>156</v>
      </c>
      <c r="AT187" s="161" t="s">
        <v>75</v>
      </c>
      <c r="AU187" s="161" t="s">
        <v>84</v>
      </c>
      <c r="AY187" s="153" t="s">
        <v>148</v>
      </c>
      <c r="BK187" s="162">
        <f>SUM(BK188:BK218)</f>
        <v>0</v>
      </c>
    </row>
    <row r="188" s="2" customFormat="1" ht="24.15" customHeight="1">
      <c r="A188" s="39"/>
      <c r="B188" s="165"/>
      <c r="C188" s="166" t="s">
        <v>388</v>
      </c>
      <c r="D188" s="166" t="s">
        <v>150</v>
      </c>
      <c r="E188" s="167" t="s">
        <v>2367</v>
      </c>
      <c r="F188" s="168" t="s">
        <v>2368</v>
      </c>
      <c r="G188" s="169" t="s">
        <v>369</v>
      </c>
      <c r="H188" s="170">
        <v>20</v>
      </c>
      <c r="I188" s="171"/>
      <c r="J188" s="172">
        <f>ROUND(I188*H188,2)</f>
        <v>0</v>
      </c>
      <c r="K188" s="168" t="s">
        <v>154</v>
      </c>
      <c r="L188" s="40"/>
      <c r="M188" s="173" t="s">
        <v>3</v>
      </c>
      <c r="N188" s="174" t="s">
        <v>48</v>
      </c>
      <c r="O188" s="73"/>
      <c r="P188" s="175">
        <f>O188*H188</f>
        <v>0</v>
      </c>
      <c r="Q188" s="175">
        <v>0</v>
      </c>
      <c r="R188" s="175">
        <f>Q188*H188</f>
        <v>0</v>
      </c>
      <c r="S188" s="175">
        <v>0</v>
      </c>
      <c r="T188" s="17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177" t="s">
        <v>282</v>
      </c>
      <c r="AT188" s="177" t="s">
        <v>150</v>
      </c>
      <c r="AU188" s="177" t="s">
        <v>156</v>
      </c>
      <c r="AY188" s="20" t="s">
        <v>148</v>
      </c>
      <c r="BE188" s="178">
        <f>IF(N188="základní",J188,0)</f>
        <v>0</v>
      </c>
      <c r="BF188" s="178">
        <f>IF(N188="snížená",J188,0)</f>
        <v>0</v>
      </c>
      <c r="BG188" s="178">
        <f>IF(N188="zákl. přenesená",J188,0)</f>
        <v>0</v>
      </c>
      <c r="BH188" s="178">
        <f>IF(N188="sníž. přenesená",J188,0)</f>
        <v>0</v>
      </c>
      <c r="BI188" s="178">
        <f>IF(N188="nulová",J188,0)</f>
        <v>0</v>
      </c>
      <c r="BJ188" s="20" t="s">
        <v>156</v>
      </c>
      <c r="BK188" s="178">
        <f>ROUND(I188*H188,2)</f>
        <v>0</v>
      </c>
      <c r="BL188" s="20" t="s">
        <v>282</v>
      </c>
      <c r="BM188" s="177" t="s">
        <v>2369</v>
      </c>
    </row>
    <row r="189" s="2" customFormat="1">
      <c r="A189" s="39"/>
      <c r="B189" s="40"/>
      <c r="C189" s="39"/>
      <c r="D189" s="179" t="s">
        <v>158</v>
      </c>
      <c r="E189" s="39"/>
      <c r="F189" s="180" t="s">
        <v>2370</v>
      </c>
      <c r="G189" s="39"/>
      <c r="H189" s="39"/>
      <c r="I189" s="181"/>
      <c r="J189" s="39"/>
      <c r="K189" s="39"/>
      <c r="L189" s="40"/>
      <c r="M189" s="182"/>
      <c r="N189" s="183"/>
      <c r="O189" s="73"/>
      <c r="P189" s="73"/>
      <c r="Q189" s="73"/>
      <c r="R189" s="73"/>
      <c r="S189" s="73"/>
      <c r="T189" s="74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20" t="s">
        <v>158</v>
      </c>
      <c r="AU189" s="20" t="s">
        <v>156</v>
      </c>
    </row>
    <row r="190" s="2" customFormat="1">
      <c r="A190" s="39"/>
      <c r="B190" s="40"/>
      <c r="C190" s="39"/>
      <c r="D190" s="184" t="s">
        <v>160</v>
      </c>
      <c r="E190" s="39"/>
      <c r="F190" s="185" t="s">
        <v>2371</v>
      </c>
      <c r="G190" s="39"/>
      <c r="H190" s="39"/>
      <c r="I190" s="181"/>
      <c r="J190" s="39"/>
      <c r="K190" s="39"/>
      <c r="L190" s="40"/>
      <c r="M190" s="182"/>
      <c r="N190" s="183"/>
      <c r="O190" s="73"/>
      <c r="P190" s="73"/>
      <c r="Q190" s="73"/>
      <c r="R190" s="73"/>
      <c r="S190" s="73"/>
      <c r="T190" s="74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20" t="s">
        <v>160</v>
      </c>
      <c r="AU190" s="20" t="s">
        <v>156</v>
      </c>
    </row>
    <row r="191" s="2" customFormat="1" ht="33" customHeight="1">
      <c r="A191" s="39"/>
      <c r="B191" s="165"/>
      <c r="C191" s="166" t="s">
        <v>393</v>
      </c>
      <c r="D191" s="166" t="s">
        <v>150</v>
      </c>
      <c r="E191" s="167" t="s">
        <v>2372</v>
      </c>
      <c r="F191" s="168" t="s">
        <v>2373</v>
      </c>
      <c r="G191" s="169" t="s">
        <v>369</v>
      </c>
      <c r="H191" s="170">
        <v>12</v>
      </c>
      <c r="I191" s="171"/>
      <c r="J191" s="172">
        <f>ROUND(I191*H191,2)</f>
        <v>0</v>
      </c>
      <c r="K191" s="168" t="s">
        <v>154</v>
      </c>
      <c r="L191" s="40"/>
      <c r="M191" s="173" t="s">
        <v>3</v>
      </c>
      <c r="N191" s="174" t="s">
        <v>48</v>
      </c>
      <c r="O191" s="73"/>
      <c r="P191" s="175">
        <f>O191*H191</f>
        <v>0</v>
      </c>
      <c r="Q191" s="175">
        <v>0.01336</v>
      </c>
      <c r="R191" s="175">
        <f>Q191*H191</f>
        <v>0.16032000000000002</v>
      </c>
      <c r="S191" s="175">
        <v>0</v>
      </c>
      <c r="T191" s="17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177" t="s">
        <v>282</v>
      </c>
      <c r="AT191" s="177" t="s">
        <v>150</v>
      </c>
      <c r="AU191" s="177" t="s">
        <v>156</v>
      </c>
      <c r="AY191" s="20" t="s">
        <v>148</v>
      </c>
      <c r="BE191" s="178">
        <f>IF(N191="základní",J191,0)</f>
        <v>0</v>
      </c>
      <c r="BF191" s="178">
        <f>IF(N191="snížená",J191,0)</f>
        <v>0</v>
      </c>
      <c r="BG191" s="178">
        <f>IF(N191="zákl. přenesená",J191,0)</f>
        <v>0</v>
      </c>
      <c r="BH191" s="178">
        <f>IF(N191="sníž. přenesená",J191,0)</f>
        <v>0</v>
      </c>
      <c r="BI191" s="178">
        <f>IF(N191="nulová",J191,0)</f>
        <v>0</v>
      </c>
      <c r="BJ191" s="20" t="s">
        <v>156</v>
      </c>
      <c r="BK191" s="178">
        <f>ROUND(I191*H191,2)</f>
        <v>0</v>
      </c>
      <c r="BL191" s="20" t="s">
        <v>282</v>
      </c>
      <c r="BM191" s="177" t="s">
        <v>2374</v>
      </c>
    </row>
    <row r="192" s="2" customFormat="1">
      <c r="A192" s="39"/>
      <c r="B192" s="40"/>
      <c r="C192" s="39"/>
      <c r="D192" s="179" t="s">
        <v>158</v>
      </c>
      <c r="E192" s="39"/>
      <c r="F192" s="180" t="s">
        <v>2375</v>
      </c>
      <c r="G192" s="39"/>
      <c r="H192" s="39"/>
      <c r="I192" s="181"/>
      <c r="J192" s="39"/>
      <c r="K192" s="39"/>
      <c r="L192" s="40"/>
      <c r="M192" s="182"/>
      <c r="N192" s="183"/>
      <c r="O192" s="73"/>
      <c r="P192" s="73"/>
      <c r="Q192" s="73"/>
      <c r="R192" s="73"/>
      <c r="S192" s="73"/>
      <c r="T192" s="74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20" t="s">
        <v>158</v>
      </c>
      <c r="AU192" s="20" t="s">
        <v>156</v>
      </c>
    </row>
    <row r="193" s="2" customFormat="1">
      <c r="A193" s="39"/>
      <c r="B193" s="40"/>
      <c r="C193" s="39"/>
      <c r="D193" s="184" t="s">
        <v>160</v>
      </c>
      <c r="E193" s="39"/>
      <c r="F193" s="185" t="s">
        <v>2376</v>
      </c>
      <c r="G193" s="39"/>
      <c r="H193" s="39"/>
      <c r="I193" s="181"/>
      <c r="J193" s="39"/>
      <c r="K193" s="39"/>
      <c r="L193" s="40"/>
      <c r="M193" s="182"/>
      <c r="N193" s="183"/>
      <c r="O193" s="73"/>
      <c r="P193" s="73"/>
      <c r="Q193" s="73"/>
      <c r="R193" s="73"/>
      <c r="S193" s="73"/>
      <c r="T193" s="74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20" t="s">
        <v>160</v>
      </c>
      <c r="AU193" s="20" t="s">
        <v>156</v>
      </c>
    </row>
    <row r="194" s="13" customFormat="1">
      <c r="A194" s="13"/>
      <c r="B194" s="186"/>
      <c r="C194" s="13"/>
      <c r="D194" s="179" t="s">
        <v>162</v>
      </c>
      <c r="E194" s="187" t="s">
        <v>3</v>
      </c>
      <c r="F194" s="188" t="s">
        <v>2267</v>
      </c>
      <c r="G194" s="13"/>
      <c r="H194" s="187" t="s">
        <v>3</v>
      </c>
      <c r="I194" s="189"/>
      <c r="J194" s="13"/>
      <c r="K194" s="13"/>
      <c r="L194" s="186"/>
      <c r="M194" s="190"/>
      <c r="N194" s="191"/>
      <c r="O194" s="191"/>
      <c r="P194" s="191"/>
      <c r="Q194" s="191"/>
      <c r="R194" s="191"/>
      <c r="S194" s="191"/>
      <c r="T194" s="19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7" t="s">
        <v>162</v>
      </c>
      <c r="AU194" s="187" t="s">
        <v>156</v>
      </c>
      <c r="AV194" s="13" t="s">
        <v>84</v>
      </c>
      <c r="AW194" s="13" t="s">
        <v>37</v>
      </c>
      <c r="AX194" s="13" t="s">
        <v>76</v>
      </c>
      <c r="AY194" s="187" t="s">
        <v>148</v>
      </c>
    </row>
    <row r="195" s="14" customFormat="1">
      <c r="A195" s="14"/>
      <c r="B195" s="193"/>
      <c r="C195" s="14"/>
      <c r="D195" s="179" t="s">
        <v>162</v>
      </c>
      <c r="E195" s="194" t="s">
        <v>3</v>
      </c>
      <c r="F195" s="195" t="s">
        <v>2377</v>
      </c>
      <c r="G195" s="14"/>
      <c r="H195" s="196">
        <v>12</v>
      </c>
      <c r="I195" s="197"/>
      <c r="J195" s="14"/>
      <c r="K195" s="14"/>
      <c r="L195" s="193"/>
      <c r="M195" s="198"/>
      <c r="N195" s="199"/>
      <c r="O195" s="199"/>
      <c r="P195" s="199"/>
      <c r="Q195" s="199"/>
      <c r="R195" s="199"/>
      <c r="S195" s="199"/>
      <c r="T195" s="20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4" t="s">
        <v>162</v>
      </c>
      <c r="AU195" s="194" t="s">
        <v>156</v>
      </c>
      <c r="AV195" s="14" t="s">
        <v>156</v>
      </c>
      <c r="AW195" s="14" t="s">
        <v>37</v>
      </c>
      <c r="AX195" s="14" t="s">
        <v>84</v>
      </c>
      <c r="AY195" s="194" t="s">
        <v>148</v>
      </c>
    </row>
    <row r="196" s="2" customFormat="1" ht="37.8" customHeight="1">
      <c r="A196" s="39"/>
      <c r="B196" s="165"/>
      <c r="C196" s="166" t="s">
        <v>399</v>
      </c>
      <c r="D196" s="166" t="s">
        <v>150</v>
      </c>
      <c r="E196" s="167" t="s">
        <v>2378</v>
      </c>
      <c r="F196" s="168" t="s">
        <v>2379</v>
      </c>
      <c r="G196" s="169" t="s">
        <v>369</v>
      </c>
      <c r="H196" s="170">
        <v>4</v>
      </c>
      <c r="I196" s="171"/>
      <c r="J196" s="172">
        <f>ROUND(I196*H196,2)</f>
        <v>0</v>
      </c>
      <c r="K196" s="168" t="s">
        <v>154</v>
      </c>
      <c r="L196" s="40"/>
      <c r="M196" s="173" t="s">
        <v>3</v>
      </c>
      <c r="N196" s="174" t="s">
        <v>48</v>
      </c>
      <c r="O196" s="73"/>
      <c r="P196" s="175">
        <f>O196*H196</f>
        <v>0</v>
      </c>
      <c r="Q196" s="175">
        <v>0.020650000000000002</v>
      </c>
      <c r="R196" s="175">
        <f>Q196*H196</f>
        <v>0.082600000000000007</v>
      </c>
      <c r="S196" s="175">
        <v>0</v>
      </c>
      <c r="T196" s="17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177" t="s">
        <v>282</v>
      </c>
      <c r="AT196" s="177" t="s">
        <v>150</v>
      </c>
      <c r="AU196" s="177" t="s">
        <v>156</v>
      </c>
      <c r="AY196" s="20" t="s">
        <v>148</v>
      </c>
      <c r="BE196" s="178">
        <f>IF(N196="základní",J196,0)</f>
        <v>0</v>
      </c>
      <c r="BF196" s="178">
        <f>IF(N196="snížená",J196,0)</f>
        <v>0</v>
      </c>
      <c r="BG196" s="178">
        <f>IF(N196="zákl. přenesená",J196,0)</f>
        <v>0</v>
      </c>
      <c r="BH196" s="178">
        <f>IF(N196="sníž. přenesená",J196,0)</f>
        <v>0</v>
      </c>
      <c r="BI196" s="178">
        <f>IF(N196="nulová",J196,0)</f>
        <v>0</v>
      </c>
      <c r="BJ196" s="20" t="s">
        <v>156</v>
      </c>
      <c r="BK196" s="178">
        <f>ROUND(I196*H196,2)</f>
        <v>0</v>
      </c>
      <c r="BL196" s="20" t="s">
        <v>282</v>
      </c>
      <c r="BM196" s="177" t="s">
        <v>2380</v>
      </c>
    </row>
    <row r="197" s="2" customFormat="1">
      <c r="A197" s="39"/>
      <c r="B197" s="40"/>
      <c r="C197" s="39"/>
      <c r="D197" s="179" t="s">
        <v>158</v>
      </c>
      <c r="E197" s="39"/>
      <c r="F197" s="180" t="s">
        <v>2381</v>
      </c>
      <c r="G197" s="39"/>
      <c r="H197" s="39"/>
      <c r="I197" s="181"/>
      <c r="J197" s="39"/>
      <c r="K197" s="39"/>
      <c r="L197" s="40"/>
      <c r="M197" s="182"/>
      <c r="N197" s="183"/>
      <c r="O197" s="73"/>
      <c r="P197" s="73"/>
      <c r="Q197" s="73"/>
      <c r="R197" s="73"/>
      <c r="S197" s="73"/>
      <c r="T197" s="74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20" t="s">
        <v>158</v>
      </c>
      <c r="AU197" s="20" t="s">
        <v>156</v>
      </c>
    </row>
    <row r="198" s="2" customFormat="1">
      <c r="A198" s="39"/>
      <c r="B198" s="40"/>
      <c r="C198" s="39"/>
      <c r="D198" s="184" t="s">
        <v>160</v>
      </c>
      <c r="E198" s="39"/>
      <c r="F198" s="185" t="s">
        <v>2382</v>
      </c>
      <c r="G198" s="39"/>
      <c r="H198" s="39"/>
      <c r="I198" s="181"/>
      <c r="J198" s="39"/>
      <c r="K198" s="39"/>
      <c r="L198" s="40"/>
      <c r="M198" s="182"/>
      <c r="N198" s="183"/>
      <c r="O198" s="73"/>
      <c r="P198" s="73"/>
      <c r="Q198" s="73"/>
      <c r="R198" s="73"/>
      <c r="S198" s="73"/>
      <c r="T198" s="74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20" t="s">
        <v>160</v>
      </c>
      <c r="AU198" s="20" t="s">
        <v>156</v>
      </c>
    </row>
    <row r="199" s="13" customFormat="1">
      <c r="A199" s="13"/>
      <c r="B199" s="186"/>
      <c r="C199" s="13"/>
      <c r="D199" s="179" t="s">
        <v>162</v>
      </c>
      <c r="E199" s="187" t="s">
        <v>3</v>
      </c>
      <c r="F199" s="188" t="s">
        <v>2267</v>
      </c>
      <c r="G199" s="13"/>
      <c r="H199" s="187" t="s">
        <v>3</v>
      </c>
      <c r="I199" s="189"/>
      <c r="J199" s="13"/>
      <c r="K199" s="13"/>
      <c r="L199" s="186"/>
      <c r="M199" s="190"/>
      <c r="N199" s="191"/>
      <c r="O199" s="191"/>
      <c r="P199" s="191"/>
      <c r="Q199" s="191"/>
      <c r="R199" s="191"/>
      <c r="S199" s="191"/>
      <c r="T199" s="19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7" t="s">
        <v>162</v>
      </c>
      <c r="AU199" s="187" t="s">
        <v>156</v>
      </c>
      <c r="AV199" s="13" t="s">
        <v>84</v>
      </c>
      <c r="AW199" s="13" t="s">
        <v>37</v>
      </c>
      <c r="AX199" s="13" t="s">
        <v>76</v>
      </c>
      <c r="AY199" s="187" t="s">
        <v>148</v>
      </c>
    </row>
    <row r="200" s="14" customFormat="1">
      <c r="A200" s="14"/>
      <c r="B200" s="193"/>
      <c r="C200" s="14"/>
      <c r="D200" s="179" t="s">
        <v>162</v>
      </c>
      <c r="E200" s="194" t="s">
        <v>3</v>
      </c>
      <c r="F200" s="195" t="s">
        <v>2383</v>
      </c>
      <c r="G200" s="14"/>
      <c r="H200" s="196">
        <v>4</v>
      </c>
      <c r="I200" s="197"/>
      <c r="J200" s="14"/>
      <c r="K200" s="14"/>
      <c r="L200" s="193"/>
      <c r="M200" s="198"/>
      <c r="N200" s="199"/>
      <c r="O200" s="199"/>
      <c r="P200" s="199"/>
      <c r="Q200" s="199"/>
      <c r="R200" s="199"/>
      <c r="S200" s="199"/>
      <c r="T200" s="20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4" t="s">
        <v>162</v>
      </c>
      <c r="AU200" s="194" t="s">
        <v>156</v>
      </c>
      <c r="AV200" s="14" t="s">
        <v>156</v>
      </c>
      <c r="AW200" s="14" t="s">
        <v>37</v>
      </c>
      <c r="AX200" s="14" t="s">
        <v>84</v>
      </c>
      <c r="AY200" s="194" t="s">
        <v>148</v>
      </c>
    </row>
    <row r="201" s="2" customFormat="1" ht="37.8" customHeight="1">
      <c r="A201" s="39"/>
      <c r="B201" s="165"/>
      <c r="C201" s="166" t="s">
        <v>405</v>
      </c>
      <c r="D201" s="166" t="s">
        <v>150</v>
      </c>
      <c r="E201" s="167" t="s">
        <v>2384</v>
      </c>
      <c r="F201" s="168" t="s">
        <v>2385</v>
      </c>
      <c r="G201" s="169" t="s">
        <v>369</v>
      </c>
      <c r="H201" s="170">
        <v>4</v>
      </c>
      <c r="I201" s="171"/>
      <c r="J201" s="172">
        <f>ROUND(I201*H201,2)</f>
        <v>0</v>
      </c>
      <c r="K201" s="168" t="s">
        <v>154</v>
      </c>
      <c r="L201" s="40"/>
      <c r="M201" s="173" t="s">
        <v>3</v>
      </c>
      <c r="N201" s="174" t="s">
        <v>48</v>
      </c>
      <c r="O201" s="73"/>
      <c r="P201" s="175">
        <f>O201*H201</f>
        <v>0</v>
      </c>
      <c r="Q201" s="175">
        <v>0.028029999999999999</v>
      </c>
      <c r="R201" s="175">
        <f>Q201*H201</f>
        <v>0.11212</v>
      </c>
      <c r="S201" s="175">
        <v>0</v>
      </c>
      <c r="T201" s="17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177" t="s">
        <v>282</v>
      </c>
      <c r="AT201" s="177" t="s">
        <v>150</v>
      </c>
      <c r="AU201" s="177" t="s">
        <v>156</v>
      </c>
      <c r="AY201" s="20" t="s">
        <v>148</v>
      </c>
      <c r="BE201" s="178">
        <f>IF(N201="základní",J201,0)</f>
        <v>0</v>
      </c>
      <c r="BF201" s="178">
        <f>IF(N201="snížená",J201,0)</f>
        <v>0</v>
      </c>
      <c r="BG201" s="178">
        <f>IF(N201="zákl. přenesená",J201,0)</f>
        <v>0</v>
      </c>
      <c r="BH201" s="178">
        <f>IF(N201="sníž. přenesená",J201,0)</f>
        <v>0</v>
      </c>
      <c r="BI201" s="178">
        <f>IF(N201="nulová",J201,0)</f>
        <v>0</v>
      </c>
      <c r="BJ201" s="20" t="s">
        <v>156</v>
      </c>
      <c r="BK201" s="178">
        <f>ROUND(I201*H201,2)</f>
        <v>0</v>
      </c>
      <c r="BL201" s="20" t="s">
        <v>282</v>
      </c>
      <c r="BM201" s="177" t="s">
        <v>2386</v>
      </c>
    </row>
    <row r="202" s="2" customFormat="1">
      <c r="A202" s="39"/>
      <c r="B202" s="40"/>
      <c r="C202" s="39"/>
      <c r="D202" s="179" t="s">
        <v>158</v>
      </c>
      <c r="E202" s="39"/>
      <c r="F202" s="180" t="s">
        <v>2387</v>
      </c>
      <c r="G202" s="39"/>
      <c r="H202" s="39"/>
      <c r="I202" s="181"/>
      <c r="J202" s="39"/>
      <c r="K202" s="39"/>
      <c r="L202" s="40"/>
      <c r="M202" s="182"/>
      <c r="N202" s="183"/>
      <c r="O202" s="73"/>
      <c r="P202" s="73"/>
      <c r="Q202" s="73"/>
      <c r="R202" s="73"/>
      <c r="S202" s="73"/>
      <c r="T202" s="74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20" t="s">
        <v>158</v>
      </c>
      <c r="AU202" s="20" t="s">
        <v>156</v>
      </c>
    </row>
    <row r="203" s="2" customFormat="1">
      <c r="A203" s="39"/>
      <c r="B203" s="40"/>
      <c r="C203" s="39"/>
      <c r="D203" s="184" t="s">
        <v>160</v>
      </c>
      <c r="E203" s="39"/>
      <c r="F203" s="185" t="s">
        <v>2388</v>
      </c>
      <c r="G203" s="39"/>
      <c r="H203" s="39"/>
      <c r="I203" s="181"/>
      <c r="J203" s="39"/>
      <c r="K203" s="39"/>
      <c r="L203" s="40"/>
      <c r="M203" s="182"/>
      <c r="N203" s="183"/>
      <c r="O203" s="73"/>
      <c r="P203" s="73"/>
      <c r="Q203" s="73"/>
      <c r="R203" s="73"/>
      <c r="S203" s="73"/>
      <c r="T203" s="74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20" t="s">
        <v>160</v>
      </c>
      <c r="AU203" s="20" t="s">
        <v>156</v>
      </c>
    </row>
    <row r="204" s="13" customFormat="1">
      <c r="A204" s="13"/>
      <c r="B204" s="186"/>
      <c r="C204" s="13"/>
      <c r="D204" s="179" t="s">
        <v>162</v>
      </c>
      <c r="E204" s="187" t="s">
        <v>3</v>
      </c>
      <c r="F204" s="188" t="s">
        <v>2267</v>
      </c>
      <c r="G204" s="13"/>
      <c r="H204" s="187" t="s">
        <v>3</v>
      </c>
      <c r="I204" s="189"/>
      <c r="J204" s="13"/>
      <c r="K204" s="13"/>
      <c r="L204" s="186"/>
      <c r="M204" s="190"/>
      <c r="N204" s="191"/>
      <c r="O204" s="191"/>
      <c r="P204" s="191"/>
      <c r="Q204" s="191"/>
      <c r="R204" s="191"/>
      <c r="S204" s="191"/>
      <c r="T204" s="19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7" t="s">
        <v>162</v>
      </c>
      <c r="AU204" s="187" t="s">
        <v>156</v>
      </c>
      <c r="AV204" s="13" t="s">
        <v>84</v>
      </c>
      <c r="AW204" s="13" t="s">
        <v>37</v>
      </c>
      <c r="AX204" s="13" t="s">
        <v>76</v>
      </c>
      <c r="AY204" s="187" t="s">
        <v>148</v>
      </c>
    </row>
    <row r="205" s="14" customFormat="1">
      <c r="A205" s="14"/>
      <c r="B205" s="193"/>
      <c r="C205" s="14"/>
      <c r="D205" s="179" t="s">
        <v>162</v>
      </c>
      <c r="E205" s="194" t="s">
        <v>3</v>
      </c>
      <c r="F205" s="195" t="s">
        <v>2383</v>
      </c>
      <c r="G205" s="14"/>
      <c r="H205" s="196">
        <v>4</v>
      </c>
      <c r="I205" s="197"/>
      <c r="J205" s="14"/>
      <c r="K205" s="14"/>
      <c r="L205" s="193"/>
      <c r="M205" s="198"/>
      <c r="N205" s="199"/>
      <c r="O205" s="199"/>
      <c r="P205" s="199"/>
      <c r="Q205" s="199"/>
      <c r="R205" s="199"/>
      <c r="S205" s="199"/>
      <c r="T205" s="20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4" t="s">
        <v>162</v>
      </c>
      <c r="AU205" s="194" t="s">
        <v>156</v>
      </c>
      <c r="AV205" s="14" t="s">
        <v>156</v>
      </c>
      <c r="AW205" s="14" t="s">
        <v>37</v>
      </c>
      <c r="AX205" s="14" t="s">
        <v>84</v>
      </c>
      <c r="AY205" s="194" t="s">
        <v>148</v>
      </c>
    </row>
    <row r="206" s="2" customFormat="1" ht="24.15" customHeight="1">
      <c r="A206" s="39"/>
      <c r="B206" s="165"/>
      <c r="C206" s="166" t="s">
        <v>413</v>
      </c>
      <c r="D206" s="166" t="s">
        <v>150</v>
      </c>
      <c r="E206" s="167" t="s">
        <v>2389</v>
      </c>
      <c r="F206" s="168" t="s">
        <v>2390</v>
      </c>
      <c r="G206" s="169" t="s">
        <v>369</v>
      </c>
      <c r="H206" s="170">
        <v>4</v>
      </c>
      <c r="I206" s="171"/>
      <c r="J206" s="172">
        <f>ROUND(I206*H206,2)</f>
        <v>0</v>
      </c>
      <c r="K206" s="168" t="s">
        <v>154</v>
      </c>
      <c r="L206" s="40"/>
      <c r="M206" s="173" t="s">
        <v>3</v>
      </c>
      <c r="N206" s="174" t="s">
        <v>48</v>
      </c>
      <c r="O206" s="73"/>
      <c r="P206" s="175">
        <f>O206*H206</f>
        <v>0</v>
      </c>
      <c r="Q206" s="175">
        <v>0.031699999999999999</v>
      </c>
      <c r="R206" s="175">
        <f>Q206*H206</f>
        <v>0.1268</v>
      </c>
      <c r="S206" s="175">
        <v>0</v>
      </c>
      <c r="T206" s="17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177" t="s">
        <v>282</v>
      </c>
      <c r="AT206" s="177" t="s">
        <v>150</v>
      </c>
      <c r="AU206" s="177" t="s">
        <v>156</v>
      </c>
      <c r="AY206" s="20" t="s">
        <v>148</v>
      </c>
      <c r="BE206" s="178">
        <f>IF(N206="základní",J206,0)</f>
        <v>0</v>
      </c>
      <c r="BF206" s="178">
        <f>IF(N206="snížená",J206,0)</f>
        <v>0</v>
      </c>
      <c r="BG206" s="178">
        <f>IF(N206="zákl. přenesená",J206,0)</f>
        <v>0</v>
      </c>
      <c r="BH206" s="178">
        <f>IF(N206="sníž. přenesená",J206,0)</f>
        <v>0</v>
      </c>
      <c r="BI206" s="178">
        <f>IF(N206="nulová",J206,0)</f>
        <v>0</v>
      </c>
      <c r="BJ206" s="20" t="s">
        <v>156</v>
      </c>
      <c r="BK206" s="178">
        <f>ROUND(I206*H206,2)</f>
        <v>0</v>
      </c>
      <c r="BL206" s="20" t="s">
        <v>282</v>
      </c>
      <c r="BM206" s="177" t="s">
        <v>2391</v>
      </c>
    </row>
    <row r="207" s="2" customFormat="1">
      <c r="A207" s="39"/>
      <c r="B207" s="40"/>
      <c r="C207" s="39"/>
      <c r="D207" s="179" t="s">
        <v>158</v>
      </c>
      <c r="E207" s="39"/>
      <c r="F207" s="180" t="s">
        <v>2392</v>
      </c>
      <c r="G207" s="39"/>
      <c r="H207" s="39"/>
      <c r="I207" s="181"/>
      <c r="J207" s="39"/>
      <c r="K207" s="39"/>
      <c r="L207" s="40"/>
      <c r="M207" s="182"/>
      <c r="N207" s="183"/>
      <c r="O207" s="73"/>
      <c r="P207" s="73"/>
      <c r="Q207" s="73"/>
      <c r="R207" s="73"/>
      <c r="S207" s="73"/>
      <c r="T207" s="74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20" t="s">
        <v>158</v>
      </c>
      <c r="AU207" s="20" t="s">
        <v>156</v>
      </c>
    </row>
    <row r="208" s="2" customFormat="1">
      <c r="A208" s="39"/>
      <c r="B208" s="40"/>
      <c r="C208" s="39"/>
      <c r="D208" s="184" t="s">
        <v>160</v>
      </c>
      <c r="E208" s="39"/>
      <c r="F208" s="185" t="s">
        <v>2393</v>
      </c>
      <c r="G208" s="39"/>
      <c r="H208" s="39"/>
      <c r="I208" s="181"/>
      <c r="J208" s="39"/>
      <c r="K208" s="39"/>
      <c r="L208" s="40"/>
      <c r="M208" s="182"/>
      <c r="N208" s="183"/>
      <c r="O208" s="73"/>
      <c r="P208" s="73"/>
      <c r="Q208" s="73"/>
      <c r="R208" s="73"/>
      <c r="S208" s="73"/>
      <c r="T208" s="74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20" t="s">
        <v>160</v>
      </c>
      <c r="AU208" s="20" t="s">
        <v>156</v>
      </c>
    </row>
    <row r="209" s="13" customFormat="1">
      <c r="A209" s="13"/>
      <c r="B209" s="186"/>
      <c r="C209" s="13"/>
      <c r="D209" s="179" t="s">
        <v>162</v>
      </c>
      <c r="E209" s="187" t="s">
        <v>3</v>
      </c>
      <c r="F209" s="188" t="s">
        <v>2267</v>
      </c>
      <c r="G209" s="13"/>
      <c r="H209" s="187" t="s">
        <v>3</v>
      </c>
      <c r="I209" s="189"/>
      <c r="J209" s="13"/>
      <c r="K209" s="13"/>
      <c r="L209" s="186"/>
      <c r="M209" s="190"/>
      <c r="N209" s="191"/>
      <c r="O209" s="191"/>
      <c r="P209" s="191"/>
      <c r="Q209" s="191"/>
      <c r="R209" s="191"/>
      <c r="S209" s="191"/>
      <c r="T209" s="19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7" t="s">
        <v>162</v>
      </c>
      <c r="AU209" s="187" t="s">
        <v>156</v>
      </c>
      <c r="AV209" s="13" t="s">
        <v>84</v>
      </c>
      <c r="AW209" s="13" t="s">
        <v>37</v>
      </c>
      <c r="AX209" s="13" t="s">
        <v>76</v>
      </c>
      <c r="AY209" s="187" t="s">
        <v>148</v>
      </c>
    </row>
    <row r="210" s="14" customFormat="1">
      <c r="A210" s="14"/>
      <c r="B210" s="193"/>
      <c r="C210" s="14"/>
      <c r="D210" s="179" t="s">
        <v>162</v>
      </c>
      <c r="E210" s="194" t="s">
        <v>3</v>
      </c>
      <c r="F210" s="195" t="s">
        <v>2383</v>
      </c>
      <c r="G210" s="14"/>
      <c r="H210" s="196">
        <v>4</v>
      </c>
      <c r="I210" s="197"/>
      <c r="J210" s="14"/>
      <c r="K210" s="14"/>
      <c r="L210" s="193"/>
      <c r="M210" s="198"/>
      <c r="N210" s="199"/>
      <c r="O210" s="199"/>
      <c r="P210" s="199"/>
      <c r="Q210" s="199"/>
      <c r="R210" s="199"/>
      <c r="S210" s="199"/>
      <c r="T210" s="20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4" t="s">
        <v>162</v>
      </c>
      <c r="AU210" s="194" t="s">
        <v>156</v>
      </c>
      <c r="AV210" s="14" t="s">
        <v>156</v>
      </c>
      <c r="AW210" s="14" t="s">
        <v>37</v>
      </c>
      <c r="AX210" s="14" t="s">
        <v>84</v>
      </c>
      <c r="AY210" s="194" t="s">
        <v>148</v>
      </c>
    </row>
    <row r="211" s="2" customFormat="1" ht="16.5" customHeight="1">
      <c r="A211" s="39"/>
      <c r="B211" s="165"/>
      <c r="C211" s="166" t="s">
        <v>420</v>
      </c>
      <c r="D211" s="166" t="s">
        <v>150</v>
      </c>
      <c r="E211" s="167" t="s">
        <v>2394</v>
      </c>
      <c r="F211" s="168" t="s">
        <v>2395</v>
      </c>
      <c r="G211" s="169" t="s">
        <v>153</v>
      </c>
      <c r="H211" s="170">
        <v>20</v>
      </c>
      <c r="I211" s="171"/>
      <c r="J211" s="172">
        <f>ROUND(I211*H211,2)</f>
        <v>0</v>
      </c>
      <c r="K211" s="168" t="s">
        <v>154</v>
      </c>
      <c r="L211" s="40"/>
      <c r="M211" s="173" t="s">
        <v>3</v>
      </c>
      <c r="N211" s="174" t="s">
        <v>48</v>
      </c>
      <c r="O211" s="73"/>
      <c r="P211" s="175">
        <f>O211*H211</f>
        <v>0</v>
      </c>
      <c r="Q211" s="175">
        <v>0</v>
      </c>
      <c r="R211" s="175">
        <f>Q211*H211</f>
        <v>0</v>
      </c>
      <c r="S211" s="175">
        <v>0</v>
      </c>
      <c r="T211" s="17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177" t="s">
        <v>282</v>
      </c>
      <c r="AT211" s="177" t="s">
        <v>150</v>
      </c>
      <c r="AU211" s="177" t="s">
        <v>156</v>
      </c>
      <c r="AY211" s="20" t="s">
        <v>148</v>
      </c>
      <c r="BE211" s="178">
        <f>IF(N211="základní",J211,0)</f>
        <v>0</v>
      </c>
      <c r="BF211" s="178">
        <f>IF(N211="snížená",J211,0)</f>
        <v>0</v>
      </c>
      <c r="BG211" s="178">
        <f>IF(N211="zákl. přenesená",J211,0)</f>
        <v>0</v>
      </c>
      <c r="BH211" s="178">
        <f>IF(N211="sníž. přenesená",J211,0)</f>
        <v>0</v>
      </c>
      <c r="BI211" s="178">
        <f>IF(N211="nulová",J211,0)</f>
        <v>0</v>
      </c>
      <c r="BJ211" s="20" t="s">
        <v>156</v>
      </c>
      <c r="BK211" s="178">
        <f>ROUND(I211*H211,2)</f>
        <v>0</v>
      </c>
      <c r="BL211" s="20" t="s">
        <v>282</v>
      </c>
      <c r="BM211" s="177" t="s">
        <v>2396</v>
      </c>
    </row>
    <row r="212" s="2" customFormat="1">
      <c r="A212" s="39"/>
      <c r="B212" s="40"/>
      <c r="C212" s="39"/>
      <c r="D212" s="179" t="s">
        <v>158</v>
      </c>
      <c r="E212" s="39"/>
      <c r="F212" s="180" t="s">
        <v>2397</v>
      </c>
      <c r="G212" s="39"/>
      <c r="H212" s="39"/>
      <c r="I212" s="181"/>
      <c r="J212" s="39"/>
      <c r="K212" s="39"/>
      <c r="L212" s="40"/>
      <c r="M212" s="182"/>
      <c r="N212" s="183"/>
      <c r="O212" s="73"/>
      <c r="P212" s="73"/>
      <c r="Q212" s="73"/>
      <c r="R212" s="73"/>
      <c r="S212" s="73"/>
      <c r="T212" s="74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20" t="s">
        <v>158</v>
      </c>
      <c r="AU212" s="20" t="s">
        <v>156</v>
      </c>
    </row>
    <row r="213" s="2" customFormat="1">
      <c r="A213" s="39"/>
      <c r="B213" s="40"/>
      <c r="C213" s="39"/>
      <c r="D213" s="184" t="s">
        <v>160</v>
      </c>
      <c r="E213" s="39"/>
      <c r="F213" s="185" t="s">
        <v>2398</v>
      </c>
      <c r="G213" s="39"/>
      <c r="H213" s="39"/>
      <c r="I213" s="181"/>
      <c r="J213" s="39"/>
      <c r="K213" s="39"/>
      <c r="L213" s="40"/>
      <c r="M213" s="182"/>
      <c r="N213" s="183"/>
      <c r="O213" s="73"/>
      <c r="P213" s="73"/>
      <c r="Q213" s="73"/>
      <c r="R213" s="73"/>
      <c r="S213" s="73"/>
      <c r="T213" s="74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20" t="s">
        <v>160</v>
      </c>
      <c r="AU213" s="20" t="s">
        <v>156</v>
      </c>
    </row>
    <row r="214" s="13" customFormat="1">
      <c r="A214" s="13"/>
      <c r="B214" s="186"/>
      <c r="C214" s="13"/>
      <c r="D214" s="179" t="s">
        <v>162</v>
      </c>
      <c r="E214" s="187" t="s">
        <v>3</v>
      </c>
      <c r="F214" s="188" t="s">
        <v>2267</v>
      </c>
      <c r="G214" s="13"/>
      <c r="H214" s="187" t="s">
        <v>3</v>
      </c>
      <c r="I214" s="189"/>
      <c r="J214" s="13"/>
      <c r="K214" s="13"/>
      <c r="L214" s="186"/>
      <c r="M214" s="190"/>
      <c r="N214" s="191"/>
      <c r="O214" s="191"/>
      <c r="P214" s="191"/>
      <c r="Q214" s="191"/>
      <c r="R214" s="191"/>
      <c r="S214" s="191"/>
      <c r="T214" s="19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7" t="s">
        <v>162</v>
      </c>
      <c r="AU214" s="187" t="s">
        <v>156</v>
      </c>
      <c r="AV214" s="13" t="s">
        <v>84</v>
      </c>
      <c r="AW214" s="13" t="s">
        <v>37</v>
      </c>
      <c r="AX214" s="13" t="s">
        <v>76</v>
      </c>
      <c r="AY214" s="187" t="s">
        <v>148</v>
      </c>
    </row>
    <row r="215" s="14" customFormat="1">
      <c r="A215" s="14"/>
      <c r="B215" s="193"/>
      <c r="C215" s="14"/>
      <c r="D215" s="179" t="s">
        <v>162</v>
      </c>
      <c r="E215" s="194" t="s">
        <v>3</v>
      </c>
      <c r="F215" s="195" t="s">
        <v>2399</v>
      </c>
      <c r="G215" s="14"/>
      <c r="H215" s="196">
        <v>20</v>
      </c>
      <c r="I215" s="197"/>
      <c r="J215" s="14"/>
      <c r="K215" s="14"/>
      <c r="L215" s="193"/>
      <c r="M215" s="198"/>
      <c r="N215" s="199"/>
      <c r="O215" s="199"/>
      <c r="P215" s="199"/>
      <c r="Q215" s="199"/>
      <c r="R215" s="199"/>
      <c r="S215" s="199"/>
      <c r="T215" s="20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94" t="s">
        <v>162</v>
      </c>
      <c r="AU215" s="194" t="s">
        <v>156</v>
      </c>
      <c r="AV215" s="14" t="s">
        <v>156</v>
      </c>
      <c r="AW215" s="14" t="s">
        <v>37</v>
      </c>
      <c r="AX215" s="14" t="s">
        <v>84</v>
      </c>
      <c r="AY215" s="194" t="s">
        <v>148</v>
      </c>
    </row>
    <row r="216" s="2" customFormat="1" ht="33" customHeight="1">
      <c r="A216" s="39"/>
      <c r="B216" s="165"/>
      <c r="C216" s="166" t="s">
        <v>427</v>
      </c>
      <c r="D216" s="166" t="s">
        <v>150</v>
      </c>
      <c r="E216" s="167" t="s">
        <v>2400</v>
      </c>
      <c r="F216" s="168" t="s">
        <v>2401</v>
      </c>
      <c r="G216" s="169" t="s">
        <v>853</v>
      </c>
      <c r="H216" s="222"/>
      <c r="I216" s="171"/>
      <c r="J216" s="172">
        <f>ROUND(I216*H216,2)</f>
        <v>0</v>
      </c>
      <c r="K216" s="168" t="s">
        <v>154</v>
      </c>
      <c r="L216" s="40"/>
      <c r="M216" s="173" t="s">
        <v>3</v>
      </c>
      <c r="N216" s="174" t="s">
        <v>48</v>
      </c>
      <c r="O216" s="73"/>
      <c r="P216" s="175">
        <f>O216*H216</f>
        <v>0</v>
      </c>
      <c r="Q216" s="175">
        <v>0</v>
      </c>
      <c r="R216" s="175">
        <f>Q216*H216</f>
        <v>0</v>
      </c>
      <c r="S216" s="175">
        <v>0</v>
      </c>
      <c r="T216" s="17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177" t="s">
        <v>282</v>
      </c>
      <c r="AT216" s="177" t="s">
        <v>150</v>
      </c>
      <c r="AU216" s="177" t="s">
        <v>156</v>
      </c>
      <c r="AY216" s="20" t="s">
        <v>148</v>
      </c>
      <c r="BE216" s="178">
        <f>IF(N216="základní",J216,0)</f>
        <v>0</v>
      </c>
      <c r="BF216" s="178">
        <f>IF(N216="snížená",J216,0)</f>
        <v>0</v>
      </c>
      <c r="BG216" s="178">
        <f>IF(N216="zákl. přenesená",J216,0)</f>
        <v>0</v>
      </c>
      <c r="BH216" s="178">
        <f>IF(N216="sníž. přenesená",J216,0)</f>
        <v>0</v>
      </c>
      <c r="BI216" s="178">
        <f>IF(N216="nulová",J216,0)</f>
        <v>0</v>
      </c>
      <c r="BJ216" s="20" t="s">
        <v>156</v>
      </c>
      <c r="BK216" s="178">
        <f>ROUND(I216*H216,2)</f>
        <v>0</v>
      </c>
      <c r="BL216" s="20" t="s">
        <v>282</v>
      </c>
      <c r="BM216" s="177" t="s">
        <v>2402</v>
      </c>
    </row>
    <row r="217" s="2" customFormat="1">
      <c r="A217" s="39"/>
      <c r="B217" s="40"/>
      <c r="C217" s="39"/>
      <c r="D217" s="179" t="s">
        <v>158</v>
      </c>
      <c r="E217" s="39"/>
      <c r="F217" s="180" t="s">
        <v>2403</v>
      </c>
      <c r="G217" s="39"/>
      <c r="H217" s="39"/>
      <c r="I217" s="181"/>
      <c r="J217" s="39"/>
      <c r="K217" s="39"/>
      <c r="L217" s="40"/>
      <c r="M217" s="182"/>
      <c r="N217" s="183"/>
      <c r="O217" s="73"/>
      <c r="P217" s="73"/>
      <c r="Q217" s="73"/>
      <c r="R217" s="73"/>
      <c r="S217" s="73"/>
      <c r="T217" s="74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20" t="s">
        <v>158</v>
      </c>
      <c r="AU217" s="20" t="s">
        <v>156</v>
      </c>
    </row>
    <row r="218" s="2" customFormat="1">
      <c r="A218" s="39"/>
      <c r="B218" s="40"/>
      <c r="C218" s="39"/>
      <c r="D218" s="184" t="s">
        <v>160</v>
      </c>
      <c r="E218" s="39"/>
      <c r="F218" s="185" t="s">
        <v>2404</v>
      </c>
      <c r="G218" s="39"/>
      <c r="H218" s="39"/>
      <c r="I218" s="181"/>
      <c r="J218" s="39"/>
      <c r="K218" s="39"/>
      <c r="L218" s="40"/>
      <c r="M218" s="182"/>
      <c r="N218" s="183"/>
      <c r="O218" s="73"/>
      <c r="P218" s="73"/>
      <c r="Q218" s="73"/>
      <c r="R218" s="73"/>
      <c r="S218" s="73"/>
      <c r="T218" s="74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20" t="s">
        <v>160</v>
      </c>
      <c r="AU218" s="20" t="s">
        <v>156</v>
      </c>
    </row>
    <row r="219" s="12" customFormat="1" ht="22.8" customHeight="1">
      <c r="A219" s="12"/>
      <c r="B219" s="152"/>
      <c r="C219" s="12"/>
      <c r="D219" s="153" t="s">
        <v>75</v>
      </c>
      <c r="E219" s="163" t="s">
        <v>2061</v>
      </c>
      <c r="F219" s="163" t="s">
        <v>2062</v>
      </c>
      <c r="G219" s="12"/>
      <c r="H219" s="12"/>
      <c r="I219" s="155"/>
      <c r="J219" s="164">
        <f>BK219</f>
        <v>0</v>
      </c>
      <c r="K219" s="12"/>
      <c r="L219" s="152"/>
      <c r="M219" s="157"/>
      <c r="N219" s="158"/>
      <c r="O219" s="158"/>
      <c r="P219" s="159">
        <f>SUM(P220:P224)</f>
        <v>0</v>
      </c>
      <c r="Q219" s="158"/>
      <c r="R219" s="159">
        <f>SUM(R220:R224)</f>
        <v>0.00036000000000000002</v>
      </c>
      <c r="S219" s="158"/>
      <c r="T219" s="160">
        <f>SUM(T220:T224)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53" t="s">
        <v>156</v>
      </c>
      <c r="AT219" s="161" t="s">
        <v>75</v>
      </c>
      <c r="AU219" s="161" t="s">
        <v>84</v>
      </c>
      <c r="AY219" s="153" t="s">
        <v>148</v>
      </c>
      <c r="BK219" s="162">
        <f>SUM(BK220:BK224)</f>
        <v>0</v>
      </c>
    </row>
    <row r="220" s="2" customFormat="1" ht="16.5" customHeight="1">
      <c r="A220" s="39"/>
      <c r="B220" s="165"/>
      <c r="C220" s="166" t="s">
        <v>435</v>
      </c>
      <c r="D220" s="166" t="s">
        <v>150</v>
      </c>
      <c r="E220" s="167" t="s">
        <v>2405</v>
      </c>
      <c r="F220" s="168" t="s">
        <v>2406</v>
      </c>
      <c r="G220" s="169" t="s">
        <v>369</v>
      </c>
      <c r="H220" s="170">
        <v>4</v>
      </c>
      <c r="I220" s="171"/>
      <c r="J220" s="172">
        <f>ROUND(I220*H220,2)</f>
        <v>0</v>
      </c>
      <c r="K220" s="168" t="s">
        <v>154</v>
      </c>
      <c r="L220" s="40"/>
      <c r="M220" s="173" t="s">
        <v>3</v>
      </c>
      <c r="N220" s="174" t="s">
        <v>48</v>
      </c>
      <c r="O220" s="73"/>
      <c r="P220" s="175">
        <f>O220*H220</f>
        <v>0</v>
      </c>
      <c r="Q220" s="175">
        <v>0</v>
      </c>
      <c r="R220" s="175">
        <f>Q220*H220</f>
        <v>0</v>
      </c>
      <c r="S220" s="175">
        <v>0</v>
      </c>
      <c r="T220" s="17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177" t="s">
        <v>282</v>
      </c>
      <c r="AT220" s="177" t="s">
        <v>150</v>
      </c>
      <c r="AU220" s="177" t="s">
        <v>156</v>
      </c>
      <c r="AY220" s="20" t="s">
        <v>148</v>
      </c>
      <c r="BE220" s="178">
        <f>IF(N220="základní",J220,0)</f>
        <v>0</v>
      </c>
      <c r="BF220" s="178">
        <f>IF(N220="snížená",J220,0)</f>
        <v>0</v>
      </c>
      <c r="BG220" s="178">
        <f>IF(N220="zákl. přenesená",J220,0)</f>
        <v>0</v>
      </c>
      <c r="BH220" s="178">
        <f>IF(N220="sníž. přenesená",J220,0)</f>
        <v>0</v>
      </c>
      <c r="BI220" s="178">
        <f>IF(N220="nulová",J220,0)</f>
        <v>0</v>
      </c>
      <c r="BJ220" s="20" t="s">
        <v>156</v>
      </c>
      <c r="BK220" s="178">
        <f>ROUND(I220*H220,2)</f>
        <v>0</v>
      </c>
      <c r="BL220" s="20" t="s">
        <v>282</v>
      </c>
      <c r="BM220" s="177" t="s">
        <v>2407</v>
      </c>
    </row>
    <row r="221" s="2" customFormat="1">
      <c r="A221" s="39"/>
      <c r="B221" s="40"/>
      <c r="C221" s="39"/>
      <c r="D221" s="179" t="s">
        <v>158</v>
      </c>
      <c r="E221" s="39"/>
      <c r="F221" s="180" t="s">
        <v>2408</v>
      </c>
      <c r="G221" s="39"/>
      <c r="H221" s="39"/>
      <c r="I221" s="181"/>
      <c r="J221" s="39"/>
      <c r="K221" s="39"/>
      <c r="L221" s="40"/>
      <c r="M221" s="182"/>
      <c r="N221" s="183"/>
      <c r="O221" s="73"/>
      <c r="P221" s="73"/>
      <c r="Q221" s="73"/>
      <c r="R221" s="73"/>
      <c r="S221" s="73"/>
      <c r="T221" s="74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20" t="s">
        <v>158</v>
      </c>
      <c r="AU221" s="20" t="s">
        <v>156</v>
      </c>
    </row>
    <row r="222" s="2" customFormat="1">
      <c r="A222" s="39"/>
      <c r="B222" s="40"/>
      <c r="C222" s="39"/>
      <c r="D222" s="184" t="s">
        <v>160</v>
      </c>
      <c r="E222" s="39"/>
      <c r="F222" s="185" t="s">
        <v>2409</v>
      </c>
      <c r="G222" s="39"/>
      <c r="H222" s="39"/>
      <c r="I222" s="181"/>
      <c r="J222" s="39"/>
      <c r="K222" s="39"/>
      <c r="L222" s="40"/>
      <c r="M222" s="182"/>
      <c r="N222" s="183"/>
      <c r="O222" s="73"/>
      <c r="P222" s="73"/>
      <c r="Q222" s="73"/>
      <c r="R222" s="73"/>
      <c r="S222" s="73"/>
      <c r="T222" s="74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20" t="s">
        <v>160</v>
      </c>
      <c r="AU222" s="20" t="s">
        <v>156</v>
      </c>
    </row>
    <row r="223" s="2" customFormat="1" ht="16.5" customHeight="1">
      <c r="A223" s="39"/>
      <c r="B223" s="165"/>
      <c r="C223" s="212" t="s">
        <v>444</v>
      </c>
      <c r="D223" s="212" t="s">
        <v>658</v>
      </c>
      <c r="E223" s="213" t="s">
        <v>2410</v>
      </c>
      <c r="F223" s="214" t="s">
        <v>2411</v>
      </c>
      <c r="G223" s="215" t="s">
        <v>369</v>
      </c>
      <c r="H223" s="216">
        <v>4</v>
      </c>
      <c r="I223" s="217"/>
      <c r="J223" s="218">
        <f>ROUND(I223*H223,2)</f>
        <v>0</v>
      </c>
      <c r="K223" s="214" t="s">
        <v>154</v>
      </c>
      <c r="L223" s="219"/>
      <c r="M223" s="220" t="s">
        <v>3</v>
      </c>
      <c r="N223" s="221" t="s">
        <v>48</v>
      </c>
      <c r="O223" s="73"/>
      <c r="P223" s="175">
        <f>O223*H223</f>
        <v>0</v>
      </c>
      <c r="Q223" s="175">
        <v>9.0000000000000006E-05</v>
      </c>
      <c r="R223" s="175">
        <f>Q223*H223</f>
        <v>0.00036000000000000002</v>
      </c>
      <c r="S223" s="175">
        <v>0</v>
      </c>
      <c r="T223" s="17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177" t="s">
        <v>413</v>
      </c>
      <c r="AT223" s="177" t="s">
        <v>658</v>
      </c>
      <c r="AU223" s="177" t="s">
        <v>156</v>
      </c>
      <c r="AY223" s="20" t="s">
        <v>148</v>
      </c>
      <c r="BE223" s="178">
        <f>IF(N223="základní",J223,0)</f>
        <v>0</v>
      </c>
      <c r="BF223" s="178">
        <f>IF(N223="snížená",J223,0)</f>
        <v>0</v>
      </c>
      <c r="BG223" s="178">
        <f>IF(N223="zákl. přenesená",J223,0)</f>
        <v>0</v>
      </c>
      <c r="BH223" s="178">
        <f>IF(N223="sníž. přenesená",J223,0)</f>
        <v>0</v>
      </c>
      <c r="BI223" s="178">
        <f>IF(N223="nulová",J223,0)</f>
        <v>0</v>
      </c>
      <c r="BJ223" s="20" t="s">
        <v>156</v>
      </c>
      <c r="BK223" s="178">
        <f>ROUND(I223*H223,2)</f>
        <v>0</v>
      </c>
      <c r="BL223" s="20" t="s">
        <v>282</v>
      </c>
      <c r="BM223" s="177" t="s">
        <v>2412</v>
      </c>
    </row>
    <row r="224" s="2" customFormat="1">
      <c r="A224" s="39"/>
      <c r="B224" s="40"/>
      <c r="C224" s="39"/>
      <c r="D224" s="179" t="s">
        <v>158</v>
      </c>
      <c r="E224" s="39"/>
      <c r="F224" s="180" t="s">
        <v>2411</v>
      </c>
      <c r="G224" s="39"/>
      <c r="H224" s="39"/>
      <c r="I224" s="181"/>
      <c r="J224" s="39"/>
      <c r="K224" s="39"/>
      <c r="L224" s="40"/>
      <c r="M224" s="182"/>
      <c r="N224" s="183"/>
      <c r="O224" s="73"/>
      <c r="P224" s="73"/>
      <c r="Q224" s="73"/>
      <c r="R224" s="73"/>
      <c r="S224" s="73"/>
      <c r="T224" s="74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20" t="s">
        <v>158</v>
      </c>
      <c r="AU224" s="20" t="s">
        <v>156</v>
      </c>
    </row>
    <row r="225" s="12" customFormat="1" ht="25.92" customHeight="1">
      <c r="A225" s="12"/>
      <c r="B225" s="152"/>
      <c r="C225" s="12"/>
      <c r="D225" s="153" t="s">
        <v>75</v>
      </c>
      <c r="E225" s="154" t="s">
        <v>2413</v>
      </c>
      <c r="F225" s="154" t="s">
        <v>2414</v>
      </c>
      <c r="G225" s="12"/>
      <c r="H225" s="12"/>
      <c r="I225" s="155"/>
      <c r="J225" s="156">
        <f>BK225</f>
        <v>0</v>
      </c>
      <c r="K225" s="12"/>
      <c r="L225" s="152"/>
      <c r="M225" s="157"/>
      <c r="N225" s="158"/>
      <c r="O225" s="158"/>
      <c r="P225" s="159">
        <f>SUM(P226:P235)</f>
        <v>0</v>
      </c>
      <c r="Q225" s="158"/>
      <c r="R225" s="159">
        <f>SUM(R226:R235)</f>
        <v>0</v>
      </c>
      <c r="S225" s="158"/>
      <c r="T225" s="160">
        <f>SUM(T226:T235)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53" t="s">
        <v>190</v>
      </c>
      <c r="AT225" s="161" t="s">
        <v>75</v>
      </c>
      <c r="AU225" s="161" t="s">
        <v>76</v>
      </c>
      <c r="AY225" s="153" t="s">
        <v>148</v>
      </c>
      <c r="BK225" s="162">
        <f>SUM(BK226:BK235)</f>
        <v>0</v>
      </c>
    </row>
    <row r="226" s="2" customFormat="1" ht="16.5" customHeight="1">
      <c r="A226" s="39"/>
      <c r="B226" s="165"/>
      <c r="C226" s="166" t="s">
        <v>452</v>
      </c>
      <c r="D226" s="166" t="s">
        <v>150</v>
      </c>
      <c r="E226" s="167" t="s">
        <v>2415</v>
      </c>
      <c r="F226" s="168" t="s">
        <v>2416</v>
      </c>
      <c r="G226" s="169" t="s">
        <v>2417</v>
      </c>
      <c r="H226" s="170">
        <v>4</v>
      </c>
      <c r="I226" s="171"/>
      <c r="J226" s="172">
        <f>ROUND(I226*H226,2)</f>
        <v>0</v>
      </c>
      <c r="K226" s="168" t="s">
        <v>3</v>
      </c>
      <c r="L226" s="40"/>
      <c r="M226" s="173" t="s">
        <v>3</v>
      </c>
      <c r="N226" s="174" t="s">
        <v>48</v>
      </c>
      <c r="O226" s="73"/>
      <c r="P226" s="175">
        <f>O226*H226</f>
        <v>0</v>
      </c>
      <c r="Q226" s="175">
        <v>0</v>
      </c>
      <c r="R226" s="175">
        <f>Q226*H226</f>
        <v>0</v>
      </c>
      <c r="S226" s="175">
        <v>0</v>
      </c>
      <c r="T226" s="17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177" t="s">
        <v>155</v>
      </c>
      <c r="AT226" s="177" t="s">
        <v>150</v>
      </c>
      <c r="AU226" s="177" t="s">
        <v>84</v>
      </c>
      <c r="AY226" s="20" t="s">
        <v>148</v>
      </c>
      <c r="BE226" s="178">
        <f>IF(N226="základní",J226,0)</f>
        <v>0</v>
      </c>
      <c r="BF226" s="178">
        <f>IF(N226="snížená",J226,0)</f>
        <v>0</v>
      </c>
      <c r="BG226" s="178">
        <f>IF(N226="zákl. přenesená",J226,0)</f>
        <v>0</v>
      </c>
      <c r="BH226" s="178">
        <f>IF(N226="sníž. přenesená",J226,0)</f>
        <v>0</v>
      </c>
      <c r="BI226" s="178">
        <f>IF(N226="nulová",J226,0)</f>
        <v>0</v>
      </c>
      <c r="BJ226" s="20" t="s">
        <v>156</v>
      </c>
      <c r="BK226" s="178">
        <f>ROUND(I226*H226,2)</f>
        <v>0</v>
      </c>
      <c r="BL226" s="20" t="s">
        <v>155</v>
      </c>
      <c r="BM226" s="177" t="s">
        <v>2418</v>
      </c>
    </row>
    <row r="227" s="2" customFormat="1">
      <c r="A227" s="39"/>
      <c r="B227" s="40"/>
      <c r="C227" s="39"/>
      <c r="D227" s="179" t="s">
        <v>158</v>
      </c>
      <c r="E227" s="39"/>
      <c r="F227" s="180" t="s">
        <v>2416</v>
      </c>
      <c r="G227" s="39"/>
      <c r="H227" s="39"/>
      <c r="I227" s="181"/>
      <c r="J227" s="39"/>
      <c r="K227" s="39"/>
      <c r="L227" s="40"/>
      <c r="M227" s="182"/>
      <c r="N227" s="183"/>
      <c r="O227" s="73"/>
      <c r="P227" s="73"/>
      <c r="Q227" s="73"/>
      <c r="R227" s="73"/>
      <c r="S227" s="73"/>
      <c r="T227" s="74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20" t="s">
        <v>158</v>
      </c>
      <c r="AU227" s="20" t="s">
        <v>84</v>
      </c>
    </row>
    <row r="228" s="14" customFormat="1">
      <c r="A228" s="14"/>
      <c r="B228" s="193"/>
      <c r="C228" s="14"/>
      <c r="D228" s="179" t="s">
        <v>162</v>
      </c>
      <c r="E228" s="14"/>
      <c r="F228" s="195" t="s">
        <v>2419</v>
      </c>
      <c r="G228" s="14"/>
      <c r="H228" s="196">
        <v>4</v>
      </c>
      <c r="I228" s="197"/>
      <c r="J228" s="14"/>
      <c r="K228" s="14"/>
      <c r="L228" s="193"/>
      <c r="M228" s="198"/>
      <c r="N228" s="199"/>
      <c r="O228" s="199"/>
      <c r="P228" s="199"/>
      <c r="Q228" s="199"/>
      <c r="R228" s="199"/>
      <c r="S228" s="199"/>
      <c r="T228" s="20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94" t="s">
        <v>162</v>
      </c>
      <c r="AU228" s="194" t="s">
        <v>84</v>
      </c>
      <c r="AV228" s="14" t="s">
        <v>156</v>
      </c>
      <c r="AW228" s="14" t="s">
        <v>4</v>
      </c>
      <c r="AX228" s="14" t="s">
        <v>84</v>
      </c>
      <c r="AY228" s="194" t="s">
        <v>148</v>
      </c>
    </row>
    <row r="229" s="2" customFormat="1" ht="24.15" customHeight="1">
      <c r="A229" s="39"/>
      <c r="B229" s="165"/>
      <c r="C229" s="166" t="s">
        <v>460</v>
      </c>
      <c r="D229" s="166" t="s">
        <v>150</v>
      </c>
      <c r="E229" s="167" t="s">
        <v>2420</v>
      </c>
      <c r="F229" s="168" t="s">
        <v>2421</v>
      </c>
      <c r="G229" s="169" t="s">
        <v>2417</v>
      </c>
      <c r="H229" s="170">
        <v>4</v>
      </c>
      <c r="I229" s="171"/>
      <c r="J229" s="172">
        <f>ROUND(I229*H229,2)</f>
        <v>0</v>
      </c>
      <c r="K229" s="168" t="s">
        <v>3</v>
      </c>
      <c r="L229" s="40"/>
      <c r="M229" s="173" t="s">
        <v>3</v>
      </c>
      <c r="N229" s="174" t="s">
        <v>48</v>
      </c>
      <c r="O229" s="73"/>
      <c r="P229" s="175">
        <f>O229*H229</f>
        <v>0</v>
      </c>
      <c r="Q229" s="175">
        <v>0</v>
      </c>
      <c r="R229" s="175">
        <f>Q229*H229</f>
        <v>0</v>
      </c>
      <c r="S229" s="175">
        <v>0</v>
      </c>
      <c r="T229" s="17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177" t="s">
        <v>155</v>
      </c>
      <c r="AT229" s="177" t="s">
        <v>150</v>
      </c>
      <c r="AU229" s="177" t="s">
        <v>84</v>
      </c>
      <c r="AY229" s="20" t="s">
        <v>148</v>
      </c>
      <c r="BE229" s="178">
        <f>IF(N229="základní",J229,0)</f>
        <v>0</v>
      </c>
      <c r="BF229" s="178">
        <f>IF(N229="snížená",J229,0)</f>
        <v>0</v>
      </c>
      <c r="BG229" s="178">
        <f>IF(N229="zákl. přenesená",J229,0)</f>
        <v>0</v>
      </c>
      <c r="BH229" s="178">
        <f>IF(N229="sníž. přenesená",J229,0)</f>
        <v>0</v>
      </c>
      <c r="BI229" s="178">
        <f>IF(N229="nulová",J229,0)</f>
        <v>0</v>
      </c>
      <c r="BJ229" s="20" t="s">
        <v>156</v>
      </c>
      <c r="BK229" s="178">
        <f>ROUND(I229*H229,2)</f>
        <v>0</v>
      </c>
      <c r="BL229" s="20" t="s">
        <v>155</v>
      </c>
      <c r="BM229" s="177" t="s">
        <v>2422</v>
      </c>
    </row>
    <row r="230" s="2" customFormat="1">
      <c r="A230" s="39"/>
      <c r="B230" s="40"/>
      <c r="C230" s="39"/>
      <c r="D230" s="179" t="s">
        <v>158</v>
      </c>
      <c r="E230" s="39"/>
      <c r="F230" s="180" t="s">
        <v>2421</v>
      </c>
      <c r="G230" s="39"/>
      <c r="H230" s="39"/>
      <c r="I230" s="181"/>
      <c r="J230" s="39"/>
      <c r="K230" s="39"/>
      <c r="L230" s="40"/>
      <c r="M230" s="182"/>
      <c r="N230" s="183"/>
      <c r="O230" s="73"/>
      <c r="P230" s="73"/>
      <c r="Q230" s="73"/>
      <c r="R230" s="73"/>
      <c r="S230" s="73"/>
      <c r="T230" s="74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20" t="s">
        <v>158</v>
      </c>
      <c r="AU230" s="20" t="s">
        <v>84</v>
      </c>
    </row>
    <row r="231" s="2" customFormat="1" ht="21.75" customHeight="1">
      <c r="A231" s="39"/>
      <c r="B231" s="165"/>
      <c r="C231" s="166" t="s">
        <v>466</v>
      </c>
      <c r="D231" s="166" t="s">
        <v>150</v>
      </c>
      <c r="E231" s="167" t="s">
        <v>2423</v>
      </c>
      <c r="F231" s="168" t="s">
        <v>2424</v>
      </c>
      <c r="G231" s="169" t="s">
        <v>2425</v>
      </c>
      <c r="H231" s="170">
        <v>96</v>
      </c>
      <c r="I231" s="171"/>
      <c r="J231" s="172">
        <f>ROUND(I231*H231,2)</f>
        <v>0</v>
      </c>
      <c r="K231" s="168" t="s">
        <v>3</v>
      </c>
      <c r="L231" s="40"/>
      <c r="M231" s="173" t="s">
        <v>3</v>
      </c>
      <c r="N231" s="174" t="s">
        <v>48</v>
      </c>
      <c r="O231" s="73"/>
      <c r="P231" s="175">
        <f>O231*H231</f>
        <v>0</v>
      </c>
      <c r="Q231" s="175">
        <v>0</v>
      </c>
      <c r="R231" s="175">
        <f>Q231*H231</f>
        <v>0</v>
      </c>
      <c r="S231" s="175">
        <v>0</v>
      </c>
      <c r="T231" s="176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177" t="s">
        <v>155</v>
      </c>
      <c r="AT231" s="177" t="s">
        <v>150</v>
      </c>
      <c r="AU231" s="177" t="s">
        <v>84</v>
      </c>
      <c r="AY231" s="20" t="s">
        <v>148</v>
      </c>
      <c r="BE231" s="178">
        <f>IF(N231="základní",J231,0)</f>
        <v>0</v>
      </c>
      <c r="BF231" s="178">
        <f>IF(N231="snížená",J231,0)</f>
        <v>0</v>
      </c>
      <c r="BG231" s="178">
        <f>IF(N231="zákl. přenesená",J231,0)</f>
        <v>0</v>
      </c>
      <c r="BH231" s="178">
        <f>IF(N231="sníž. přenesená",J231,0)</f>
        <v>0</v>
      </c>
      <c r="BI231" s="178">
        <f>IF(N231="nulová",J231,0)</f>
        <v>0</v>
      </c>
      <c r="BJ231" s="20" t="s">
        <v>156</v>
      </c>
      <c r="BK231" s="178">
        <f>ROUND(I231*H231,2)</f>
        <v>0</v>
      </c>
      <c r="BL231" s="20" t="s">
        <v>155</v>
      </c>
      <c r="BM231" s="177" t="s">
        <v>2426</v>
      </c>
    </row>
    <row r="232" s="2" customFormat="1">
      <c r="A232" s="39"/>
      <c r="B232" s="40"/>
      <c r="C232" s="39"/>
      <c r="D232" s="179" t="s">
        <v>158</v>
      </c>
      <c r="E232" s="39"/>
      <c r="F232" s="180" t="s">
        <v>2424</v>
      </c>
      <c r="G232" s="39"/>
      <c r="H232" s="39"/>
      <c r="I232" s="181"/>
      <c r="J232" s="39"/>
      <c r="K232" s="39"/>
      <c r="L232" s="40"/>
      <c r="M232" s="182"/>
      <c r="N232" s="183"/>
      <c r="O232" s="73"/>
      <c r="P232" s="73"/>
      <c r="Q232" s="73"/>
      <c r="R232" s="73"/>
      <c r="S232" s="73"/>
      <c r="T232" s="74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20" t="s">
        <v>158</v>
      </c>
      <c r="AU232" s="20" t="s">
        <v>84</v>
      </c>
    </row>
    <row r="233" s="14" customFormat="1">
      <c r="A233" s="14"/>
      <c r="B233" s="193"/>
      <c r="C233" s="14"/>
      <c r="D233" s="179" t="s">
        <v>162</v>
      </c>
      <c r="E233" s="194" t="s">
        <v>3</v>
      </c>
      <c r="F233" s="195" t="s">
        <v>2427</v>
      </c>
      <c r="G233" s="14"/>
      <c r="H233" s="196">
        <v>96</v>
      </c>
      <c r="I233" s="197"/>
      <c r="J233" s="14"/>
      <c r="K233" s="14"/>
      <c r="L233" s="193"/>
      <c r="M233" s="198"/>
      <c r="N233" s="199"/>
      <c r="O233" s="199"/>
      <c r="P233" s="199"/>
      <c r="Q233" s="199"/>
      <c r="R233" s="199"/>
      <c r="S233" s="199"/>
      <c r="T233" s="20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4" t="s">
        <v>162</v>
      </c>
      <c r="AU233" s="194" t="s">
        <v>84</v>
      </c>
      <c r="AV233" s="14" t="s">
        <v>156</v>
      </c>
      <c r="AW233" s="14" t="s">
        <v>37</v>
      </c>
      <c r="AX233" s="14" t="s">
        <v>84</v>
      </c>
      <c r="AY233" s="194" t="s">
        <v>148</v>
      </c>
    </row>
    <row r="234" s="2" customFormat="1" ht="24.15" customHeight="1">
      <c r="A234" s="39"/>
      <c r="B234" s="165"/>
      <c r="C234" s="166" t="s">
        <v>472</v>
      </c>
      <c r="D234" s="166" t="s">
        <v>150</v>
      </c>
      <c r="E234" s="167" t="s">
        <v>2428</v>
      </c>
      <c r="F234" s="168" t="s">
        <v>2429</v>
      </c>
      <c r="G234" s="169" t="s">
        <v>2417</v>
      </c>
      <c r="H234" s="170">
        <v>4</v>
      </c>
      <c r="I234" s="171"/>
      <c r="J234" s="172">
        <f>ROUND(I234*H234,2)</f>
        <v>0</v>
      </c>
      <c r="K234" s="168" t="s">
        <v>3</v>
      </c>
      <c r="L234" s="40"/>
      <c r="M234" s="173" t="s">
        <v>3</v>
      </c>
      <c r="N234" s="174" t="s">
        <v>48</v>
      </c>
      <c r="O234" s="73"/>
      <c r="P234" s="175">
        <f>O234*H234</f>
        <v>0</v>
      </c>
      <c r="Q234" s="175">
        <v>0</v>
      </c>
      <c r="R234" s="175">
        <f>Q234*H234</f>
        <v>0</v>
      </c>
      <c r="S234" s="175">
        <v>0</v>
      </c>
      <c r="T234" s="176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177" t="s">
        <v>155</v>
      </c>
      <c r="AT234" s="177" t="s">
        <v>150</v>
      </c>
      <c r="AU234" s="177" t="s">
        <v>84</v>
      </c>
      <c r="AY234" s="20" t="s">
        <v>148</v>
      </c>
      <c r="BE234" s="178">
        <f>IF(N234="základní",J234,0)</f>
        <v>0</v>
      </c>
      <c r="BF234" s="178">
        <f>IF(N234="snížená",J234,0)</f>
        <v>0</v>
      </c>
      <c r="BG234" s="178">
        <f>IF(N234="zákl. přenesená",J234,0)</f>
        <v>0</v>
      </c>
      <c r="BH234" s="178">
        <f>IF(N234="sníž. přenesená",J234,0)</f>
        <v>0</v>
      </c>
      <c r="BI234" s="178">
        <f>IF(N234="nulová",J234,0)</f>
        <v>0</v>
      </c>
      <c r="BJ234" s="20" t="s">
        <v>156</v>
      </c>
      <c r="BK234" s="178">
        <f>ROUND(I234*H234,2)</f>
        <v>0</v>
      </c>
      <c r="BL234" s="20" t="s">
        <v>155</v>
      </c>
      <c r="BM234" s="177" t="s">
        <v>2430</v>
      </c>
    </row>
    <row r="235" s="2" customFormat="1">
      <c r="A235" s="39"/>
      <c r="B235" s="40"/>
      <c r="C235" s="39"/>
      <c r="D235" s="179" t="s">
        <v>158</v>
      </c>
      <c r="E235" s="39"/>
      <c r="F235" s="180" t="s">
        <v>2429</v>
      </c>
      <c r="G235" s="39"/>
      <c r="H235" s="39"/>
      <c r="I235" s="181"/>
      <c r="J235" s="39"/>
      <c r="K235" s="39"/>
      <c r="L235" s="40"/>
      <c r="M235" s="223"/>
      <c r="N235" s="224"/>
      <c r="O235" s="225"/>
      <c r="P235" s="225"/>
      <c r="Q235" s="225"/>
      <c r="R235" s="225"/>
      <c r="S235" s="225"/>
      <c r="T235" s="22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20" t="s">
        <v>158</v>
      </c>
      <c r="AU235" s="20" t="s">
        <v>84</v>
      </c>
    </row>
    <row r="236" s="2" customFormat="1" ht="6.96" customHeight="1">
      <c r="A236" s="39"/>
      <c r="B236" s="56"/>
      <c r="C236" s="57"/>
      <c r="D236" s="57"/>
      <c r="E236" s="57"/>
      <c r="F236" s="57"/>
      <c r="G236" s="57"/>
      <c r="H236" s="57"/>
      <c r="I236" s="57"/>
      <c r="J236" s="57"/>
      <c r="K236" s="57"/>
      <c r="L236" s="40"/>
      <c r="M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</row>
  </sheetData>
  <autoFilter ref="C85:K23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4_01/723190108"/>
    <hyperlink ref="F94" r:id="rId2" display="https://podminky.urs.cz/item/CS_URS_2024_01/723230103"/>
    <hyperlink ref="F97" r:id="rId3" display="https://podminky.urs.cz/item/CS_URS_2024_01/731244208"/>
    <hyperlink ref="F101" r:id="rId4" display="https://podminky.urs.cz/item/CS_URS_2024_01/731341140"/>
    <hyperlink ref="F105" r:id="rId5" display="https://podminky.urs.cz/item/CS_URS_2024_01/731810322"/>
    <hyperlink ref="F108" r:id="rId6" display="https://podminky.urs.cz/item/CS_URS_2024_01/731810342"/>
    <hyperlink ref="F116" r:id="rId7" display="https://podminky.urs.cz/item/CS_URS_2024_01/998731202"/>
    <hyperlink ref="F120" r:id="rId8" display="https://podminky.urs.cz/item/CS_URS_2024_01/733222302"/>
    <hyperlink ref="F125" r:id="rId9" display="https://podminky.urs.cz/item/CS_URS_2024_01/733222303"/>
    <hyperlink ref="F130" r:id="rId10" display="https://podminky.urs.cz/item/CS_URS_2024_01/733811241"/>
    <hyperlink ref="F138" r:id="rId11" display="https://podminky.urs.cz/item/CS_URS_2024_01/998733202"/>
    <hyperlink ref="F144" r:id="rId12" display="https://podminky.urs.cz/item/CS_URS_2024_01/734163441"/>
    <hyperlink ref="F147" r:id="rId13" display="https://podminky.urs.cz/item/CS_URS_2024_01/734221682"/>
    <hyperlink ref="F150" r:id="rId14" display="https://podminky.urs.cz/item/CS_URS_2024_01/734242412"/>
    <hyperlink ref="F153" r:id="rId15" display="https://podminky.urs.cz/item/CS_URS_2024_01/734242413"/>
    <hyperlink ref="F156" r:id="rId16" display="https://podminky.urs.cz/item/CS_URS_2024_01/734251211"/>
    <hyperlink ref="F159" r:id="rId17" display="https://podminky.urs.cz/item/CS_URS_2024_01/734261406"/>
    <hyperlink ref="F162" r:id="rId18" display="https://podminky.urs.cz/item/CS_URS_2024_01/734291124"/>
    <hyperlink ref="F165" r:id="rId19" display="https://podminky.urs.cz/item/CS_URS_2024_01/734291253"/>
    <hyperlink ref="F168" r:id="rId20" display="https://podminky.urs.cz/item/CS_URS_2024_01/734292713"/>
    <hyperlink ref="F171" r:id="rId21" display="https://podminky.urs.cz/item/CS_URS_2024_01/734292714"/>
    <hyperlink ref="F174" r:id="rId22" display="https://podminky.urs.cz/item/CS_URS_2024_01/734292723"/>
    <hyperlink ref="F177" r:id="rId23" display="https://podminky.urs.cz/item/CS_URS_2024_01/734292724"/>
    <hyperlink ref="F180" r:id="rId24" display="https://podminky.urs.cz/item/CS_URS_2024_01/734411102"/>
    <hyperlink ref="F183" r:id="rId25" display="https://podminky.urs.cz/item/CS_URS_2024_01/734421101"/>
    <hyperlink ref="F186" r:id="rId26" display="https://podminky.urs.cz/item/CS_URS_2024_01/998734202"/>
    <hyperlink ref="F190" r:id="rId27" display="https://podminky.urs.cz/item/CS_URS_2024_01/735000912"/>
    <hyperlink ref="F193" r:id="rId28" display="https://podminky.urs.cz/item/CS_URS_2024_01/735152176"/>
    <hyperlink ref="F198" r:id="rId29" display="https://podminky.urs.cz/item/CS_URS_2024_01/735152276"/>
    <hyperlink ref="F203" r:id="rId30" display="https://podminky.urs.cz/item/CS_URS_2024_01/735152476"/>
    <hyperlink ref="F208" r:id="rId31" display="https://podminky.urs.cz/item/CS_URS_2024_01/735164253"/>
    <hyperlink ref="F213" r:id="rId32" display="https://podminky.urs.cz/item/CS_URS_2024_01/735191910"/>
    <hyperlink ref="F218" r:id="rId33" display="https://podminky.urs.cz/item/CS_URS_2024_01/998735212"/>
    <hyperlink ref="F222" r:id="rId34" display="https://podminky.urs.cz/item/CS_URS_2024_01/75161314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5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106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84</v>
      </c>
    </row>
    <row r="4" s="1" customFormat="1" ht="24.96" customHeight="1">
      <c r="B4" s="23"/>
      <c r="D4" s="24" t="s">
        <v>113</v>
      </c>
      <c r="L4" s="23"/>
      <c r="M4" s="115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Regenerace bytového domu na ulici Kepkova 1465/3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114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2431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25. 3. 2024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27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28</v>
      </c>
      <c r="F15" s="39"/>
      <c r="G15" s="39"/>
      <c r="H15" s="39"/>
      <c r="I15" s="33" t="s">
        <v>29</v>
      </c>
      <c r="J15" s="28" t="s">
        <v>30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31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29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33</v>
      </c>
      <c r="E20" s="39"/>
      <c r="F20" s="39"/>
      <c r="G20" s="39"/>
      <c r="H20" s="39"/>
      <c r="I20" s="33" t="s">
        <v>26</v>
      </c>
      <c r="J20" s="28" t="s">
        <v>34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35</v>
      </c>
      <c r="F21" s="39"/>
      <c r="G21" s="39"/>
      <c r="H21" s="39"/>
      <c r="I21" s="33" t="s">
        <v>29</v>
      </c>
      <c r="J21" s="28" t="s">
        <v>36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38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39</v>
      </c>
      <c r="F24" s="39"/>
      <c r="G24" s="39"/>
      <c r="H24" s="39"/>
      <c r="I24" s="33" t="s">
        <v>29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40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42</v>
      </c>
      <c r="E30" s="39"/>
      <c r="F30" s="39"/>
      <c r="G30" s="39"/>
      <c r="H30" s="39"/>
      <c r="I30" s="39"/>
      <c r="J30" s="91">
        <f>ROUND(J87,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44</v>
      </c>
      <c r="G32" s="39"/>
      <c r="H32" s="39"/>
      <c r="I32" s="44" t="s">
        <v>43</v>
      </c>
      <c r="J32" s="44" t="s">
        <v>45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46</v>
      </c>
      <c r="E33" s="33" t="s">
        <v>47</v>
      </c>
      <c r="F33" s="123">
        <f>ROUND((SUM(BE87:BE348)),  2)</f>
        <v>0</v>
      </c>
      <c r="G33" s="39"/>
      <c r="H33" s="39"/>
      <c r="I33" s="124">
        <v>0.20999999999999999</v>
      </c>
      <c r="J33" s="123">
        <f>ROUND(((SUM(BE87:BE348))*I33),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48</v>
      </c>
      <c r="F34" s="123">
        <f>ROUND((SUM(BF87:BF348)),  2)</f>
        <v>0</v>
      </c>
      <c r="G34" s="39"/>
      <c r="H34" s="39"/>
      <c r="I34" s="124">
        <v>0.12</v>
      </c>
      <c r="J34" s="123">
        <f>ROUND(((SUM(BF87:BF348))*I34),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49</v>
      </c>
      <c r="F35" s="123">
        <f>ROUND((SUM(BG87:BG348)),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50</v>
      </c>
      <c r="F36" s="123">
        <f>ROUND((SUM(BH87:BH348)),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51</v>
      </c>
      <c r="F37" s="123">
        <f>ROUND((SUM(BI87:BI348)),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52</v>
      </c>
      <c r="E39" s="77"/>
      <c r="F39" s="77"/>
      <c r="G39" s="127" t="s">
        <v>53</v>
      </c>
      <c r="H39" s="128" t="s">
        <v>54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116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Regenerace bytového domu na ulici Kepkova 1465/3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114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08 - Zdravotechnika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Kepkova 1465/3</v>
      </c>
      <c r="G52" s="39"/>
      <c r="H52" s="39"/>
      <c r="I52" s="33" t="s">
        <v>23</v>
      </c>
      <c r="J52" s="65" t="str">
        <f>IF(J12="","",J12)</f>
        <v>25. 3. 2024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Statutární město Ostrava, městský obvod Slezská Os</v>
      </c>
      <c r="G54" s="39"/>
      <c r="H54" s="39"/>
      <c r="I54" s="33" t="s">
        <v>33</v>
      </c>
      <c r="J54" s="37" t="str">
        <f>E21</f>
        <v>Made 4 BIM s.r.o.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39"/>
      <c r="E55" s="39"/>
      <c r="F55" s="28" t="str">
        <f>IF(E18="","",E18)</f>
        <v>Vyplň údaj</v>
      </c>
      <c r="G55" s="39"/>
      <c r="H55" s="39"/>
      <c r="I55" s="33" t="s">
        <v>38</v>
      </c>
      <c r="J55" s="37" t="str">
        <f>E24</f>
        <v>Pavel Klus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117</v>
      </c>
      <c r="D57" s="125"/>
      <c r="E57" s="125"/>
      <c r="F57" s="125"/>
      <c r="G57" s="125"/>
      <c r="H57" s="125"/>
      <c r="I57" s="125"/>
      <c r="J57" s="132" t="s">
        <v>118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74</v>
      </c>
      <c r="D59" s="39"/>
      <c r="E59" s="39"/>
      <c r="F59" s="39"/>
      <c r="G59" s="39"/>
      <c r="H59" s="39"/>
      <c r="I59" s="39"/>
      <c r="J59" s="91">
        <f>J87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119</v>
      </c>
    </row>
    <row r="60" s="9" customFormat="1" ht="24.96" customHeight="1">
      <c r="A60" s="9"/>
      <c r="B60" s="134"/>
      <c r="C60" s="9"/>
      <c r="D60" s="135" t="s">
        <v>124</v>
      </c>
      <c r="E60" s="136"/>
      <c r="F60" s="136"/>
      <c r="G60" s="136"/>
      <c r="H60" s="136"/>
      <c r="I60" s="136"/>
      <c r="J60" s="137">
        <f>J88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886</v>
      </c>
      <c r="E61" s="140"/>
      <c r="F61" s="140"/>
      <c r="G61" s="140"/>
      <c r="H61" s="140"/>
      <c r="I61" s="140"/>
      <c r="J61" s="141">
        <f>J89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2432</v>
      </c>
      <c r="E62" s="140"/>
      <c r="F62" s="140"/>
      <c r="G62" s="140"/>
      <c r="H62" s="140"/>
      <c r="I62" s="140"/>
      <c r="J62" s="141">
        <f>J141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8"/>
      <c r="C63" s="10"/>
      <c r="D63" s="139" t="s">
        <v>2433</v>
      </c>
      <c r="E63" s="140"/>
      <c r="F63" s="140"/>
      <c r="G63" s="140"/>
      <c r="H63" s="140"/>
      <c r="I63" s="140"/>
      <c r="J63" s="141">
        <f>J208</f>
        <v>0</v>
      </c>
      <c r="K63" s="10"/>
      <c r="L63" s="13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8"/>
      <c r="C64" s="10"/>
      <c r="D64" s="139" t="s">
        <v>126</v>
      </c>
      <c r="E64" s="140"/>
      <c r="F64" s="140"/>
      <c r="G64" s="140"/>
      <c r="H64" s="140"/>
      <c r="I64" s="140"/>
      <c r="J64" s="141">
        <f>J235</f>
        <v>0</v>
      </c>
      <c r="K64" s="10"/>
      <c r="L64" s="13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8"/>
      <c r="C65" s="10"/>
      <c r="D65" s="139" t="s">
        <v>2434</v>
      </c>
      <c r="E65" s="140"/>
      <c r="F65" s="140"/>
      <c r="G65" s="140"/>
      <c r="H65" s="140"/>
      <c r="I65" s="140"/>
      <c r="J65" s="141">
        <f>J310</f>
        <v>0</v>
      </c>
      <c r="K65" s="10"/>
      <c r="L65" s="13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8"/>
      <c r="C66" s="10"/>
      <c r="D66" s="139" t="s">
        <v>2435</v>
      </c>
      <c r="E66" s="140"/>
      <c r="F66" s="140"/>
      <c r="G66" s="140"/>
      <c r="H66" s="140"/>
      <c r="I66" s="140"/>
      <c r="J66" s="141">
        <f>J328</f>
        <v>0</v>
      </c>
      <c r="K66" s="10"/>
      <c r="L66" s="13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38"/>
      <c r="C67" s="10"/>
      <c r="D67" s="139" t="s">
        <v>1750</v>
      </c>
      <c r="E67" s="140"/>
      <c r="F67" s="140"/>
      <c r="G67" s="140"/>
      <c r="H67" s="140"/>
      <c r="I67" s="140"/>
      <c r="J67" s="141">
        <f>J339</f>
        <v>0</v>
      </c>
      <c r="K67" s="10"/>
      <c r="L67" s="13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39"/>
      <c r="D68" s="39"/>
      <c r="E68" s="39"/>
      <c r="F68" s="39"/>
      <c r="G68" s="39"/>
      <c r="H68" s="39"/>
      <c r="I68" s="39"/>
      <c r="J68" s="39"/>
      <c r="K68" s="39"/>
      <c r="L68" s="11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11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58"/>
      <c r="C73" s="59"/>
      <c r="D73" s="59"/>
      <c r="E73" s="59"/>
      <c r="F73" s="59"/>
      <c r="G73" s="59"/>
      <c r="H73" s="59"/>
      <c r="I73" s="59"/>
      <c r="J73" s="59"/>
      <c r="K73" s="5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133</v>
      </c>
      <c r="D74" s="39"/>
      <c r="E74" s="39"/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39"/>
      <c r="D75" s="39"/>
      <c r="E75" s="39"/>
      <c r="F75" s="39"/>
      <c r="G75" s="39"/>
      <c r="H75" s="39"/>
      <c r="I75" s="39"/>
      <c r="J75" s="39"/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17</v>
      </c>
      <c r="D76" s="39"/>
      <c r="E76" s="39"/>
      <c r="F76" s="39"/>
      <c r="G76" s="39"/>
      <c r="H76" s="39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39"/>
      <c r="D77" s="39"/>
      <c r="E77" s="116" t="str">
        <f>E7</f>
        <v>Regenerace bytového domu na ulici Kepkova 1465/3</v>
      </c>
      <c r="F77" s="33"/>
      <c r="G77" s="33"/>
      <c r="H77" s="33"/>
      <c r="I77" s="39"/>
      <c r="J77" s="39"/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114</v>
      </c>
      <c r="D78" s="39"/>
      <c r="E78" s="39"/>
      <c r="F78" s="39"/>
      <c r="G78" s="39"/>
      <c r="H78" s="39"/>
      <c r="I78" s="39"/>
      <c r="J78" s="39"/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39"/>
      <c r="D79" s="39"/>
      <c r="E79" s="63" t="str">
        <f>E9</f>
        <v>08 - Zdravotechnika</v>
      </c>
      <c r="F79" s="39"/>
      <c r="G79" s="39"/>
      <c r="H79" s="39"/>
      <c r="I79" s="39"/>
      <c r="J79" s="39"/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39"/>
      <c r="D80" s="39"/>
      <c r="E80" s="39"/>
      <c r="F80" s="39"/>
      <c r="G80" s="39"/>
      <c r="H80" s="39"/>
      <c r="I80" s="39"/>
      <c r="J80" s="39"/>
      <c r="K80" s="39"/>
      <c r="L80" s="11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39"/>
      <c r="E81" s="39"/>
      <c r="F81" s="28" t="str">
        <f>F12</f>
        <v>Kepkova 1465/3</v>
      </c>
      <c r="G81" s="39"/>
      <c r="H81" s="39"/>
      <c r="I81" s="33" t="s">
        <v>23</v>
      </c>
      <c r="J81" s="65" t="str">
        <f>IF(J12="","",J12)</f>
        <v>25. 3. 2024</v>
      </c>
      <c r="K81" s="39"/>
      <c r="L81" s="11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39"/>
      <c r="D82" s="39"/>
      <c r="E82" s="39"/>
      <c r="F82" s="39"/>
      <c r="G82" s="39"/>
      <c r="H82" s="39"/>
      <c r="I82" s="39"/>
      <c r="J82" s="39"/>
      <c r="K82" s="39"/>
      <c r="L82" s="11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39"/>
      <c r="E83" s="39"/>
      <c r="F83" s="28" t="str">
        <f>E15</f>
        <v>Statutární město Ostrava, městský obvod Slezská Os</v>
      </c>
      <c r="G83" s="39"/>
      <c r="H83" s="39"/>
      <c r="I83" s="33" t="s">
        <v>33</v>
      </c>
      <c r="J83" s="37" t="str">
        <f>E21</f>
        <v>Made 4 BIM s.r.o.</v>
      </c>
      <c r="K83" s="39"/>
      <c r="L83" s="11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31</v>
      </c>
      <c r="D84" s="39"/>
      <c r="E84" s="39"/>
      <c r="F84" s="28" t="str">
        <f>IF(E18="","",E18)</f>
        <v>Vyplň údaj</v>
      </c>
      <c r="G84" s="39"/>
      <c r="H84" s="39"/>
      <c r="I84" s="33" t="s">
        <v>38</v>
      </c>
      <c r="J84" s="37" t="str">
        <f>E24</f>
        <v>Pavel Klus</v>
      </c>
      <c r="K84" s="39"/>
      <c r="L84" s="11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39"/>
      <c r="D85" s="39"/>
      <c r="E85" s="39"/>
      <c r="F85" s="39"/>
      <c r="G85" s="39"/>
      <c r="H85" s="39"/>
      <c r="I85" s="39"/>
      <c r="J85" s="39"/>
      <c r="K85" s="39"/>
      <c r="L85" s="11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42"/>
      <c r="B86" s="143"/>
      <c r="C86" s="144" t="s">
        <v>134</v>
      </c>
      <c r="D86" s="145" t="s">
        <v>61</v>
      </c>
      <c r="E86" s="145" t="s">
        <v>57</v>
      </c>
      <c r="F86" s="145" t="s">
        <v>58</v>
      </c>
      <c r="G86" s="145" t="s">
        <v>135</v>
      </c>
      <c r="H86" s="145" t="s">
        <v>136</v>
      </c>
      <c r="I86" s="145" t="s">
        <v>137</v>
      </c>
      <c r="J86" s="145" t="s">
        <v>118</v>
      </c>
      <c r="K86" s="146" t="s">
        <v>138</v>
      </c>
      <c r="L86" s="147"/>
      <c r="M86" s="81" t="s">
        <v>3</v>
      </c>
      <c r="N86" s="82" t="s">
        <v>46</v>
      </c>
      <c r="O86" s="82" t="s">
        <v>139</v>
      </c>
      <c r="P86" s="82" t="s">
        <v>140</v>
      </c>
      <c r="Q86" s="82" t="s">
        <v>141</v>
      </c>
      <c r="R86" s="82" t="s">
        <v>142</v>
      </c>
      <c r="S86" s="82" t="s">
        <v>143</v>
      </c>
      <c r="T86" s="83" t="s">
        <v>144</v>
      </c>
      <c r="U86" s="142"/>
      <c r="V86" s="142"/>
      <c r="W86" s="142"/>
      <c r="X86" s="142"/>
      <c r="Y86" s="142"/>
      <c r="Z86" s="142"/>
      <c r="AA86" s="142"/>
      <c r="AB86" s="142"/>
      <c r="AC86" s="142"/>
      <c r="AD86" s="142"/>
      <c r="AE86" s="142"/>
    </row>
    <row r="87" s="2" customFormat="1" ht="22.8" customHeight="1">
      <c r="A87" s="39"/>
      <c r="B87" s="40"/>
      <c r="C87" s="88" t="s">
        <v>145</v>
      </c>
      <c r="D87" s="39"/>
      <c r="E87" s="39"/>
      <c r="F87" s="39"/>
      <c r="G87" s="39"/>
      <c r="H87" s="39"/>
      <c r="I87" s="39"/>
      <c r="J87" s="148">
        <f>BK87</f>
        <v>0</v>
      </c>
      <c r="K87" s="39"/>
      <c r="L87" s="40"/>
      <c r="M87" s="84"/>
      <c r="N87" s="69"/>
      <c r="O87" s="85"/>
      <c r="P87" s="149">
        <f>P88</f>
        <v>0</v>
      </c>
      <c r="Q87" s="85"/>
      <c r="R87" s="149">
        <f>R88</f>
        <v>1.6628799999999999</v>
      </c>
      <c r="S87" s="85"/>
      <c r="T87" s="150">
        <f>T88</f>
        <v>3.5341400000000003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20" t="s">
        <v>75</v>
      </c>
      <c r="AU87" s="20" t="s">
        <v>119</v>
      </c>
      <c r="BK87" s="151">
        <f>BK88</f>
        <v>0</v>
      </c>
    </row>
    <row r="88" s="12" customFormat="1" ht="25.92" customHeight="1">
      <c r="A88" s="12"/>
      <c r="B88" s="152"/>
      <c r="C88" s="12"/>
      <c r="D88" s="153" t="s">
        <v>75</v>
      </c>
      <c r="E88" s="154" t="s">
        <v>363</v>
      </c>
      <c r="F88" s="154" t="s">
        <v>364</v>
      </c>
      <c r="G88" s="12"/>
      <c r="H88" s="12"/>
      <c r="I88" s="155"/>
      <c r="J88" s="156">
        <f>BK88</f>
        <v>0</v>
      </c>
      <c r="K88" s="12"/>
      <c r="L88" s="152"/>
      <c r="M88" s="157"/>
      <c r="N88" s="158"/>
      <c r="O88" s="158"/>
      <c r="P88" s="159">
        <f>P89+P141+P208+P235+P310+P328+P339</f>
        <v>0</v>
      </c>
      <c r="Q88" s="158"/>
      <c r="R88" s="159">
        <f>R89+R141+R208+R235+R310+R328+R339</f>
        <v>1.6628799999999999</v>
      </c>
      <c r="S88" s="158"/>
      <c r="T88" s="160">
        <f>T89+T141+T208+T235+T310+T328+T339</f>
        <v>3.5341400000000003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53" t="s">
        <v>156</v>
      </c>
      <c r="AT88" s="161" t="s">
        <v>75</v>
      </c>
      <c r="AU88" s="161" t="s">
        <v>76</v>
      </c>
      <c r="AY88" s="153" t="s">
        <v>148</v>
      </c>
      <c r="BK88" s="162">
        <f>BK89+BK141+BK208+BK235+BK310+BK328+BK339</f>
        <v>0</v>
      </c>
    </row>
    <row r="89" s="12" customFormat="1" ht="22.8" customHeight="1">
      <c r="A89" s="12"/>
      <c r="B89" s="152"/>
      <c r="C89" s="12"/>
      <c r="D89" s="153" t="s">
        <v>75</v>
      </c>
      <c r="E89" s="163" t="s">
        <v>904</v>
      </c>
      <c r="F89" s="163" t="s">
        <v>905</v>
      </c>
      <c r="G89" s="12"/>
      <c r="H89" s="12"/>
      <c r="I89" s="155"/>
      <c r="J89" s="164">
        <f>BK89</f>
        <v>0</v>
      </c>
      <c r="K89" s="12"/>
      <c r="L89" s="152"/>
      <c r="M89" s="157"/>
      <c r="N89" s="158"/>
      <c r="O89" s="158"/>
      <c r="P89" s="159">
        <f>SUM(P90:P140)</f>
        <v>0</v>
      </c>
      <c r="Q89" s="158"/>
      <c r="R89" s="159">
        <f>SUM(R90:R140)</f>
        <v>0.39193999999999996</v>
      </c>
      <c r="S89" s="158"/>
      <c r="T89" s="160">
        <f>SUM(T90:T140)</f>
        <v>1.5387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53" t="s">
        <v>156</v>
      </c>
      <c r="AT89" s="161" t="s">
        <v>75</v>
      </c>
      <c r="AU89" s="161" t="s">
        <v>84</v>
      </c>
      <c r="AY89" s="153" t="s">
        <v>148</v>
      </c>
      <c r="BK89" s="162">
        <f>SUM(BK90:BK140)</f>
        <v>0</v>
      </c>
    </row>
    <row r="90" s="2" customFormat="1" ht="21.75" customHeight="1">
      <c r="A90" s="39"/>
      <c r="B90" s="165"/>
      <c r="C90" s="166" t="s">
        <v>84</v>
      </c>
      <c r="D90" s="166" t="s">
        <v>150</v>
      </c>
      <c r="E90" s="167" t="s">
        <v>2436</v>
      </c>
      <c r="F90" s="168" t="s">
        <v>2437</v>
      </c>
      <c r="G90" s="169" t="s">
        <v>276</v>
      </c>
      <c r="H90" s="170">
        <v>230</v>
      </c>
      <c r="I90" s="171"/>
      <c r="J90" s="172">
        <f>ROUND(I90*H90,2)</f>
        <v>0</v>
      </c>
      <c r="K90" s="168" t="s">
        <v>154</v>
      </c>
      <c r="L90" s="40"/>
      <c r="M90" s="173" t="s">
        <v>3</v>
      </c>
      <c r="N90" s="174" t="s">
        <v>48</v>
      </c>
      <c r="O90" s="73"/>
      <c r="P90" s="175">
        <f>O90*H90</f>
        <v>0</v>
      </c>
      <c r="Q90" s="175">
        <v>0</v>
      </c>
      <c r="R90" s="175">
        <f>Q90*H90</f>
        <v>0</v>
      </c>
      <c r="S90" s="175">
        <v>0.0066899999999999998</v>
      </c>
      <c r="T90" s="176">
        <f>S90*H90</f>
        <v>1.5387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77" t="s">
        <v>282</v>
      </c>
      <c r="AT90" s="177" t="s">
        <v>150</v>
      </c>
      <c r="AU90" s="177" t="s">
        <v>156</v>
      </c>
      <c r="AY90" s="20" t="s">
        <v>148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20" t="s">
        <v>156</v>
      </c>
      <c r="BK90" s="178">
        <f>ROUND(I90*H90,2)</f>
        <v>0</v>
      </c>
      <c r="BL90" s="20" t="s">
        <v>282</v>
      </c>
      <c r="BM90" s="177" t="s">
        <v>2438</v>
      </c>
    </row>
    <row r="91" s="2" customFormat="1">
      <c r="A91" s="39"/>
      <c r="B91" s="40"/>
      <c r="C91" s="39"/>
      <c r="D91" s="179" t="s">
        <v>158</v>
      </c>
      <c r="E91" s="39"/>
      <c r="F91" s="180" t="s">
        <v>2439</v>
      </c>
      <c r="G91" s="39"/>
      <c r="H91" s="39"/>
      <c r="I91" s="181"/>
      <c r="J91" s="39"/>
      <c r="K91" s="39"/>
      <c r="L91" s="40"/>
      <c r="M91" s="182"/>
      <c r="N91" s="183"/>
      <c r="O91" s="73"/>
      <c r="P91" s="73"/>
      <c r="Q91" s="73"/>
      <c r="R91" s="73"/>
      <c r="S91" s="73"/>
      <c r="T91" s="74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158</v>
      </c>
      <c r="AU91" s="20" t="s">
        <v>156</v>
      </c>
    </row>
    <row r="92" s="2" customFormat="1">
      <c r="A92" s="39"/>
      <c r="B92" s="40"/>
      <c r="C92" s="39"/>
      <c r="D92" s="184" t="s">
        <v>160</v>
      </c>
      <c r="E92" s="39"/>
      <c r="F92" s="185" t="s">
        <v>2440</v>
      </c>
      <c r="G92" s="39"/>
      <c r="H92" s="39"/>
      <c r="I92" s="181"/>
      <c r="J92" s="39"/>
      <c r="K92" s="39"/>
      <c r="L92" s="40"/>
      <c r="M92" s="182"/>
      <c r="N92" s="183"/>
      <c r="O92" s="73"/>
      <c r="P92" s="73"/>
      <c r="Q92" s="73"/>
      <c r="R92" s="73"/>
      <c r="S92" s="73"/>
      <c r="T92" s="74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20" t="s">
        <v>160</v>
      </c>
      <c r="AU92" s="20" t="s">
        <v>156</v>
      </c>
    </row>
    <row r="93" s="2" customFormat="1" ht="16.5" customHeight="1">
      <c r="A93" s="39"/>
      <c r="B93" s="165"/>
      <c r="C93" s="166" t="s">
        <v>156</v>
      </c>
      <c r="D93" s="166" t="s">
        <v>150</v>
      </c>
      <c r="E93" s="167" t="s">
        <v>2441</v>
      </c>
      <c r="F93" s="168" t="s">
        <v>2442</v>
      </c>
      <c r="G93" s="169" t="s">
        <v>276</v>
      </c>
      <c r="H93" s="170">
        <v>40</v>
      </c>
      <c r="I93" s="171"/>
      <c r="J93" s="172">
        <f>ROUND(I93*H93,2)</f>
        <v>0</v>
      </c>
      <c r="K93" s="168" t="s">
        <v>154</v>
      </c>
      <c r="L93" s="40"/>
      <c r="M93" s="173" t="s">
        <v>3</v>
      </c>
      <c r="N93" s="174" t="s">
        <v>48</v>
      </c>
      <c r="O93" s="73"/>
      <c r="P93" s="175">
        <f>O93*H93</f>
        <v>0</v>
      </c>
      <c r="Q93" s="175">
        <v>0.0020600000000000002</v>
      </c>
      <c r="R93" s="175">
        <f>Q93*H93</f>
        <v>0.082400000000000001</v>
      </c>
      <c r="S93" s="175">
        <v>0</v>
      </c>
      <c r="T93" s="17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177" t="s">
        <v>282</v>
      </c>
      <c r="AT93" s="177" t="s">
        <v>150</v>
      </c>
      <c r="AU93" s="177" t="s">
        <v>156</v>
      </c>
      <c r="AY93" s="20" t="s">
        <v>148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20" t="s">
        <v>156</v>
      </c>
      <c r="BK93" s="178">
        <f>ROUND(I93*H93,2)</f>
        <v>0</v>
      </c>
      <c r="BL93" s="20" t="s">
        <v>282</v>
      </c>
      <c r="BM93" s="177" t="s">
        <v>2443</v>
      </c>
    </row>
    <row r="94" s="2" customFormat="1">
      <c r="A94" s="39"/>
      <c r="B94" s="40"/>
      <c r="C94" s="39"/>
      <c r="D94" s="179" t="s">
        <v>158</v>
      </c>
      <c r="E94" s="39"/>
      <c r="F94" s="180" t="s">
        <v>2444</v>
      </c>
      <c r="G94" s="39"/>
      <c r="H94" s="39"/>
      <c r="I94" s="181"/>
      <c r="J94" s="39"/>
      <c r="K94" s="39"/>
      <c r="L94" s="40"/>
      <c r="M94" s="182"/>
      <c r="N94" s="183"/>
      <c r="O94" s="73"/>
      <c r="P94" s="73"/>
      <c r="Q94" s="73"/>
      <c r="R94" s="73"/>
      <c r="S94" s="73"/>
      <c r="T94" s="74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20" t="s">
        <v>158</v>
      </c>
      <c r="AU94" s="20" t="s">
        <v>156</v>
      </c>
    </row>
    <row r="95" s="2" customFormat="1">
      <c r="A95" s="39"/>
      <c r="B95" s="40"/>
      <c r="C95" s="39"/>
      <c r="D95" s="184" t="s">
        <v>160</v>
      </c>
      <c r="E95" s="39"/>
      <c r="F95" s="185" t="s">
        <v>2445</v>
      </c>
      <c r="G95" s="39"/>
      <c r="H95" s="39"/>
      <c r="I95" s="181"/>
      <c r="J95" s="39"/>
      <c r="K95" s="39"/>
      <c r="L95" s="40"/>
      <c r="M95" s="182"/>
      <c r="N95" s="183"/>
      <c r="O95" s="73"/>
      <c r="P95" s="73"/>
      <c r="Q95" s="73"/>
      <c r="R95" s="73"/>
      <c r="S95" s="73"/>
      <c r="T95" s="74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20" t="s">
        <v>160</v>
      </c>
      <c r="AU95" s="20" t="s">
        <v>156</v>
      </c>
    </row>
    <row r="96" s="2" customFormat="1" ht="16.5" customHeight="1">
      <c r="A96" s="39"/>
      <c r="B96" s="165"/>
      <c r="C96" s="166" t="s">
        <v>172</v>
      </c>
      <c r="D96" s="166" t="s">
        <v>150</v>
      </c>
      <c r="E96" s="167" t="s">
        <v>2446</v>
      </c>
      <c r="F96" s="168" t="s">
        <v>2447</v>
      </c>
      <c r="G96" s="169" t="s">
        <v>276</v>
      </c>
      <c r="H96" s="170">
        <v>35</v>
      </c>
      <c r="I96" s="171"/>
      <c r="J96" s="172">
        <f>ROUND(I96*H96,2)</f>
        <v>0</v>
      </c>
      <c r="K96" s="168" t="s">
        <v>154</v>
      </c>
      <c r="L96" s="40"/>
      <c r="M96" s="173" t="s">
        <v>3</v>
      </c>
      <c r="N96" s="174" t="s">
        <v>48</v>
      </c>
      <c r="O96" s="73"/>
      <c r="P96" s="175">
        <f>O96*H96</f>
        <v>0</v>
      </c>
      <c r="Q96" s="175">
        <v>0.00155</v>
      </c>
      <c r="R96" s="175">
        <f>Q96*H96</f>
        <v>0.05425</v>
      </c>
      <c r="S96" s="175">
        <v>0</v>
      </c>
      <c r="T96" s="17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177" t="s">
        <v>282</v>
      </c>
      <c r="AT96" s="177" t="s">
        <v>150</v>
      </c>
      <c r="AU96" s="177" t="s">
        <v>156</v>
      </c>
      <c r="AY96" s="20" t="s">
        <v>148</v>
      </c>
      <c r="BE96" s="178">
        <f>IF(N96="základní",J96,0)</f>
        <v>0</v>
      </c>
      <c r="BF96" s="178">
        <f>IF(N96="snížená",J96,0)</f>
        <v>0</v>
      </c>
      <c r="BG96" s="178">
        <f>IF(N96="zákl. přenesená",J96,0)</f>
        <v>0</v>
      </c>
      <c r="BH96" s="178">
        <f>IF(N96="sníž. přenesená",J96,0)</f>
        <v>0</v>
      </c>
      <c r="BI96" s="178">
        <f>IF(N96="nulová",J96,0)</f>
        <v>0</v>
      </c>
      <c r="BJ96" s="20" t="s">
        <v>156</v>
      </c>
      <c r="BK96" s="178">
        <f>ROUND(I96*H96,2)</f>
        <v>0</v>
      </c>
      <c r="BL96" s="20" t="s">
        <v>282</v>
      </c>
      <c r="BM96" s="177" t="s">
        <v>2448</v>
      </c>
    </row>
    <row r="97" s="2" customFormat="1">
      <c r="A97" s="39"/>
      <c r="B97" s="40"/>
      <c r="C97" s="39"/>
      <c r="D97" s="179" t="s">
        <v>158</v>
      </c>
      <c r="E97" s="39"/>
      <c r="F97" s="180" t="s">
        <v>2449</v>
      </c>
      <c r="G97" s="39"/>
      <c r="H97" s="39"/>
      <c r="I97" s="181"/>
      <c r="J97" s="39"/>
      <c r="K97" s="39"/>
      <c r="L97" s="40"/>
      <c r="M97" s="182"/>
      <c r="N97" s="183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158</v>
      </c>
      <c r="AU97" s="20" t="s">
        <v>156</v>
      </c>
    </row>
    <row r="98" s="2" customFormat="1">
      <c r="A98" s="39"/>
      <c r="B98" s="40"/>
      <c r="C98" s="39"/>
      <c r="D98" s="184" t="s">
        <v>160</v>
      </c>
      <c r="E98" s="39"/>
      <c r="F98" s="185" t="s">
        <v>2450</v>
      </c>
      <c r="G98" s="39"/>
      <c r="H98" s="39"/>
      <c r="I98" s="181"/>
      <c r="J98" s="39"/>
      <c r="K98" s="39"/>
      <c r="L98" s="40"/>
      <c r="M98" s="182"/>
      <c r="N98" s="183"/>
      <c r="O98" s="73"/>
      <c r="P98" s="73"/>
      <c r="Q98" s="73"/>
      <c r="R98" s="73"/>
      <c r="S98" s="73"/>
      <c r="T98" s="74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20" t="s">
        <v>160</v>
      </c>
      <c r="AU98" s="20" t="s">
        <v>156</v>
      </c>
    </row>
    <row r="99" s="2" customFormat="1" ht="16.5" customHeight="1">
      <c r="A99" s="39"/>
      <c r="B99" s="165"/>
      <c r="C99" s="166" t="s">
        <v>155</v>
      </c>
      <c r="D99" s="166" t="s">
        <v>150</v>
      </c>
      <c r="E99" s="167" t="s">
        <v>2451</v>
      </c>
      <c r="F99" s="168" t="s">
        <v>2452</v>
      </c>
      <c r="G99" s="169" t="s">
        <v>276</v>
      </c>
      <c r="H99" s="170">
        <v>5</v>
      </c>
      <c r="I99" s="171"/>
      <c r="J99" s="172">
        <f>ROUND(I99*H99,2)</f>
        <v>0</v>
      </c>
      <c r="K99" s="168" t="s">
        <v>154</v>
      </c>
      <c r="L99" s="40"/>
      <c r="M99" s="173" t="s">
        <v>3</v>
      </c>
      <c r="N99" s="174" t="s">
        <v>48</v>
      </c>
      <c r="O99" s="73"/>
      <c r="P99" s="175">
        <f>O99*H99</f>
        <v>0</v>
      </c>
      <c r="Q99" s="175">
        <v>0.00191</v>
      </c>
      <c r="R99" s="175">
        <f>Q99*H99</f>
        <v>0.0095499999999999995</v>
      </c>
      <c r="S99" s="175">
        <v>0</v>
      </c>
      <c r="T99" s="17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177" t="s">
        <v>282</v>
      </c>
      <c r="AT99" s="177" t="s">
        <v>150</v>
      </c>
      <c r="AU99" s="177" t="s">
        <v>156</v>
      </c>
      <c r="AY99" s="20" t="s">
        <v>148</v>
      </c>
      <c r="BE99" s="178">
        <f>IF(N99="základní",J99,0)</f>
        <v>0</v>
      </c>
      <c r="BF99" s="178">
        <f>IF(N99="snížená",J99,0)</f>
        <v>0</v>
      </c>
      <c r="BG99" s="178">
        <f>IF(N99="zákl. přenesená",J99,0)</f>
        <v>0</v>
      </c>
      <c r="BH99" s="178">
        <f>IF(N99="sníž. přenesená",J99,0)</f>
        <v>0</v>
      </c>
      <c r="BI99" s="178">
        <f>IF(N99="nulová",J99,0)</f>
        <v>0</v>
      </c>
      <c r="BJ99" s="20" t="s">
        <v>156</v>
      </c>
      <c r="BK99" s="178">
        <f>ROUND(I99*H99,2)</f>
        <v>0</v>
      </c>
      <c r="BL99" s="20" t="s">
        <v>282</v>
      </c>
      <c r="BM99" s="177" t="s">
        <v>2453</v>
      </c>
    </row>
    <row r="100" s="2" customFormat="1">
      <c r="A100" s="39"/>
      <c r="B100" s="40"/>
      <c r="C100" s="39"/>
      <c r="D100" s="179" t="s">
        <v>158</v>
      </c>
      <c r="E100" s="39"/>
      <c r="F100" s="180" t="s">
        <v>2454</v>
      </c>
      <c r="G100" s="39"/>
      <c r="H100" s="39"/>
      <c r="I100" s="181"/>
      <c r="J100" s="39"/>
      <c r="K100" s="39"/>
      <c r="L100" s="40"/>
      <c r="M100" s="182"/>
      <c r="N100" s="183"/>
      <c r="O100" s="73"/>
      <c r="P100" s="73"/>
      <c r="Q100" s="73"/>
      <c r="R100" s="73"/>
      <c r="S100" s="73"/>
      <c r="T100" s="74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20" t="s">
        <v>158</v>
      </c>
      <c r="AU100" s="20" t="s">
        <v>156</v>
      </c>
    </row>
    <row r="101" s="2" customFormat="1">
      <c r="A101" s="39"/>
      <c r="B101" s="40"/>
      <c r="C101" s="39"/>
      <c r="D101" s="184" t="s">
        <v>160</v>
      </c>
      <c r="E101" s="39"/>
      <c r="F101" s="185" t="s">
        <v>2455</v>
      </c>
      <c r="G101" s="39"/>
      <c r="H101" s="39"/>
      <c r="I101" s="181"/>
      <c r="J101" s="39"/>
      <c r="K101" s="39"/>
      <c r="L101" s="40"/>
      <c r="M101" s="182"/>
      <c r="N101" s="183"/>
      <c r="O101" s="73"/>
      <c r="P101" s="73"/>
      <c r="Q101" s="73"/>
      <c r="R101" s="73"/>
      <c r="S101" s="73"/>
      <c r="T101" s="74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20" t="s">
        <v>160</v>
      </c>
      <c r="AU101" s="20" t="s">
        <v>156</v>
      </c>
    </row>
    <row r="102" s="2" customFormat="1" ht="16.5" customHeight="1">
      <c r="A102" s="39"/>
      <c r="B102" s="165"/>
      <c r="C102" s="166" t="s">
        <v>190</v>
      </c>
      <c r="D102" s="166" t="s">
        <v>150</v>
      </c>
      <c r="E102" s="167" t="s">
        <v>2456</v>
      </c>
      <c r="F102" s="168" t="s">
        <v>2457</v>
      </c>
      <c r="G102" s="169" t="s">
        <v>276</v>
      </c>
      <c r="H102" s="170">
        <v>20</v>
      </c>
      <c r="I102" s="171"/>
      <c r="J102" s="172">
        <f>ROUND(I102*H102,2)</f>
        <v>0</v>
      </c>
      <c r="K102" s="168" t="s">
        <v>154</v>
      </c>
      <c r="L102" s="40"/>
      <c r="M102" s="173" t="s">
        <v>3</v>
      </c>
      <c r="N102" s="174" t="s">
        <v>48</v>
      </c>
      <c r="O102" s="73"/>
      <c r="P102" s="175">
        <f>O102*H102</f>
        <v>0</v>
      </c>
      <c r="Q102" s="175">
        <v>0.00040999999999999999</v>
      </c>
      <c r="R102" s="175">
        <f>Q102*H102</f>
        <v>0.008199999999999999</v>
      </c>
      <c r="S102" s="175">
        <v>0</v>
      </c>
      <c r="T102" s="17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77" t="s">
        <v>282</v>
      </c>
      <c r="AT102" s="177" t="s">
        <v>150</v>
      </c>
      <c r="AU102" s="177" t="s">
        <v>156</v>
      </c>
      <c r="AY102" s="20" t="s">
        <v>148</v>
      </c>
      <c r="BE102" s="178">
        <f>IF(N102="základní",J102,0)</f>
        <v>0</v>
      </c>
      <c r="BF102" s="178">
        <f>IF(N102="snížená",J102,0)</f>
        <v>0</v>
      </c>
      <c r="BG102" s="178">
        <f>IF(N102="zákl. přenesená",J102,0)</f>
        <v>0</v>
      </c>
      <c r="BH102" s="178">
        <f>IF(N102="sníž. přenesená",J102,0)</f>
        <v>0</v>
      </c>
      <c r="BI102" s="178">
        <f>IF(N102="nulová",J102,0)</f>
        <v>0</v>
      </c>
      <c r="BJ102" s="20" t="s">
        <v>156</v>
      </c>
      <c r="BK102" s="178">
        <f>ROUND(I102*H102,2)</f>
        <v>0</v>
      </c>
      <c r="BL102" s="20" t="s">
        <v>282</v>
      </c>
      <c r="BM102" s="177" t="s">
        <v>2458</v>
      </c>
    </row>
    <row r="103" s="2" customFormat="1">
      <c r="A103" s="39"/>
      <c r="B103" s="40"/>
      <c r="C103" s="39"/>
      <c r="D103" s="179" t="s">
        <v>158</v>
      </c>
      <c r="E103" s="39"/>
      <c r="F103" s="180" t="s">
        <v>2459</v>
      </c>
      <c r="G103" s="39"/>
      <c r="H103" s="39"/>
      <c r="I103" s="181"/>
      <c r="J103" s="39"/>
      <c r="K103" s="39"/>
      <c r="L103" s="40"/>
      <c r="M103" s="182"/>
      <c r="N103" s="183"/>
      <c r="O103" s="73"/>
      <c r="P103" s="73"/>
      <c r="Q103" s="73"/>
      <c r="R103" s="73"/>
      <c r="S103" s="73"/>
      <c r="T103" s="74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20" t="s">
        <v>158</v>
      </c>
      <c r="AU103" s="20" t="s">
        <v>156</v>
      </c>
    </row>
    <row r="104" s="2" customFormat="1">
      <c r="A104" s="39"/>
      <c r="B104" s="40"/>
      <c r="C104" s="39"/>
      <c r="D104" s="184" t="s">
        <v>160</v>
      </c>
      <c r="E104" s="39"/>
      <c r="F104" s="185" t="s">
        <v>2460</v>
      </c>
      <c r="G104" s="39"/>
      <c r="H104" s="39"/>
      <c r="I104" s="181"/>
      <c r="J104" s="39"/>
      <c r="K104" s="39"/>
      <c r="L104" s="40"/>
      <c r="M104" s="182"/>
      <c r="N104" s="183"/>
      <c r="O104" s="73"/>
      <c r="P104" s="73"/>
      <c r="Q104" s="73"/>
      <c r="R104" s="73"/>
      <c r="S104" s="73"/>
      <c r="T104" s="74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20" t="s">
        <v>160</v>
      </c>
      <c r="AU104" s="20" t="s">
        <v>156</v>
      </c>
    </row>
    <row r="105" s="2" customFormat="1" ht="16.5" customHeight="1">
      <c r="A105" s="39"/>
      <c r="B105" s="165"/>
      <c r="C105" s="166" t="s">
        <v>199</v>
      </c>
      <c r="D105" s="166" t="s">
        <v>150</v>
      </c>
      <c r="E105" s="167" t="s">
        <v>2461</v>
      </c>
      <c r="F105" s="168" t="s">
        <v>2462</v>
      </c>
      <c r="G105" s="169" t="s">
        <v>276</v>
      </c>
      <c r="H105" s="170">
        <v>30</v>
      </c>
      <c r="I105" s="171"/>
      <c r="J105" s="172">
        <f>ROUND(I105*H105,2)</f>
        <v>0</v>
      </c>
      <c r="K105" s="168" t="s">
        <v>154</v>
      </c>
      <c r="L105" s="40"/>
      <c r="M105" s="173" t="s">
        <v>3</v>
      </c>
      <c r="N105" s="174" t="s">
        <v>48</v>
      </c>
      <c r="O105" s="73"/>
      <c r="P105" s="175">
        <f>O105*H105</f>
        <v>0</v>
      </c>
      <c r="Q105" s="175">
        <v>0.00048000000000000001</v>
      </c>
      <c r="R105" s="175">
        <f>Q105*H105</f>
        <v>0.0144</v>
      </c>
      <c r="S105" s="175">
        <v>0</v>
      </c>
      <c r="T105" s="17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77" t="s">
        <v>282</v>
      </c>
      <c r="AT105" s="177" t="s">
        <v>150</v>
      </c>
      <c r="AU105" s="177" t="s">
        <v>156</v>
      </c>
      <c r="AY105" s="20" t="s">
        <v>148</v>
      </c>
      <c r="BE105" s="178">
        <f>IF(N105="základní",J105,0)</f>
        <v>0</v>
      </c>
      <c r="BF105" s="178">
        <f>IF(N105="snížená",J105,0)</f>
        <v>0</v>
      </c>
      <c r="BG105" s="178">
        <f>IF(N105="zákl. přenesená",J105,0)</f>
        <v>0</v>
      </c>
      <c r="BH105" s="178">
        <f>IF(N105="sníž. přenesená",J105,0)</f>
        <v>0</v>
      </c>
      <c r="BI105" s="178">
        <f>IF(N105="nulová",J105,0)</f>
        <v>0</v>
      </c>
      <c r="BJ105" s="20" t="s">
        <v>156</v>
      </c>
      <c r="BK105" s="178">
        <f>ROUND(I105*H105,2)</f>
        <v>0</v>
      </c>
      <c r="BL105" s="20" t="s">
        <v>282</v>
      </c>
      <c r="BM105" s="177" t="s">
        <v>2463</v>
      </c>
    </row>
    <row r="106" s="2" customFormat="1">
      <c r="A106" s="39"/>
      <c r="B106" s="40"/>
      <c r="C106" s="39"/>
      <c r="D106" s="179" t="s">
        <v>158</v>
      </c>
      <c r="E106" s="39"/>
      <c r="F106" s="180" t="s">
        <v>2464</v>
      </c>
      <c r="G106" s="39"/>
      <c r="H106" s="39"/>
      <c r="I106" s="181"/>
      <c r="J106" s="39"/>
      <c r="K106" s="39"/>
      <c r="L106" s="40"/>
      <c r="M106" s="182"/>
      <c r="N106" s="183"/>
      <c r="O106" s="73"/>
      <c r="P106" s="73"/>
      <c r="Q106" s="73"/>
      <c r="R106" s="73"/>
      <c r="S106" s="73"/>
      <c r="T106" s="74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20" t="s">
        <v>158</v>
      </c>
      <c r="AU106" s="20" t="s">
        <v>156</v>
      </c>
    </row>
    <row r="107" s="2" customFormat="1">
      <c r="A107" s="39"/>
      <c r="B107" s="40"/>
      <c r="C107" s="39"/>
      <c r="D107" s="184" t="s">
        <v>160</v>
      </c>
      <c r="E107" s="39"/>
      <c r="F107" s="185" t="s">
        <v>2465</v>
      </c>
      <c r="G107" s="39"/>
      <c r="H107" s="39"/>
      <c r="I107" s="181"/>
      <c r="J107" s="39"/>
      <c r="K107" s="39"/>
      <c r="L107" s="40"/>
      <c r="M107" s="182"/>
      <c r="N107" s="183"/>
      <c r="O107" s="73"/>
      <c r="P107" s="73"/>
      <c r="Q107" s="73"/>
      <c r="R107" s="73"/>
      <c r="S107" s="73"/>
      <c r="T107" s="74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20" t="s">
        <v>160</v>
      </c>
      <c r="AU107" s="20" t="s">
        <v>156</v>
      </c>
    </row>
    <row r="108" s="2" customFormat="1" ht="16.5" customHeight="1">
      <c r="A108" s="39"/>
      <c r="B108" s="165"/>
      <c r="C108" s="166" t="s">
        <v>207</v>
      </c>
      <c r="D108" s="166" t="s">
        <v>150</v>
      </c>
      <c r="E108" s="167" t="s">
        <v>2466</v>
      </c>
      <c r="F108" s="168" t="s">
        <v>2467</v>
      </c>
      <c r="G108" s="169" t="s">
        <v>276</v>
      </c>
      <c r="H108" s="170">
        <v>50</v>
      </c>
      <c r="I108" s="171"/>
      <c r="J108" s="172">
        <f>ROUND(I108*H108,2)</f>
        <v>0</v>
      </c>
      <c r="K108" s="168" t="s">
        <v>154</v>
      </c>
      <c r="L108" s="40"/>
      <c r="M108" s="173" t="s">
        <v>3</v>
      </c>
      <c r="N108" s="174" t="s">
        <v>48</v>
      </c>
      <c r="O108" s="73"/>
      <c r="P108" s="175">
        <f>O108*H108</f>
        <v>0</v>
      </c>
      <c r="Q108" s="175">
        <v>0.00071000000000000002</v>
      </c>
      <c r="R108" s="175">
        <f>Q108*H108</f>
        <v>0.035500000000000004</v>
      </c>
      <c r="S108" s="175">
        <v>0</v>
      </c>
      <c r="T108" s="17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177" t="s">
        <v>282</v>
      </c>
      <c r="AT108" s="177" t="s">
        <v>150</v>
      </c>
      <c r="AU108" s="177" t="s">
        <v>156</v>
      </c>
      <c r="AY108" s="20" t="s">
        <v>148</v>
      </c>
      <c r="BE108" s="178">
        <f>IF(N108="základní",J108,0)</f>
        <v>0</v>
      </c>
      <c r="BF108" s="178">
        <f>IF(N108="snížená",J108,0)</f>
        <v>0</v>
      </c>
      <c r="BG108" s="178">
        <f>IF(N108="zákl. přenesená",J108,0)</f>
        <v>0</v>
      </c>
      <c r="BH108" s="178">
        <f>IF(N108="sníž. přenesená",J108,0)</f>
        <v>0</v>
      </c>
      <c r="BI108" s="178">
        <f>IF(N108="nulová",J108,0)</f>
        <v>0</v>
      </c>
      <c r="BJ108" s="20" t="s">
        <v>156</v>
      </c>
      <c r="BK108" s="178">
        <f>ROUND(I108*H108,2)</f>
        <v>0</v>
      </c>
      <c r="BL108" s="20" t="s">
        <v>282</v>
      </c>
      <c r="BM108" s="177" t="s">
        <v>2468</v>
      </c>
    </row>
    <row r="109" s="2" customFormat="1">
      <c r="A109" s="39"/>
      <c r="B109" s="40"/>
      <c r="C109" s="39"/>
      <c r="D109" s="179" t="s">
        <v>158</v>
      </c>
      <c r="E109" s="39"/>
      <c r="F109" s="180" t="s">
        <v>2469</v>
      </c>
      <c r="G109" s="39"/>
      <c r="H109" s="39"/>
      <c r="I109" s="181"/>
      <c r="J109" s="39"/>
      <c r="K109" s="39"/>
      <c r="L109" s="40"/>
      <c r="M109" s="182"/>
      <c r="N109" s="183"/>
      <c r="O109" s="73"/>
      <c r="P109" s="73"/>
      <c r="Q109" s="73"/>
      <c r="R109" s="73"/>
      <c r="S109" s="73"/>
      <c r="T109" s="74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20" t="s">
        <v>158</v>
      </c>
      <c r="AU109" s="20" t="s">
        <v>156</v>
      </c>
    </row>
    <row r="110" s="2" customFormat="1">
      <c r="A110" s="39"/>
      <c r="B110" s="40"/>
      <c r="C110" s="39"/>
      <c r="D110" s="184" t="s">
        <v>160</v>
      </c>
      <c r="E110" s="39"/>
      <c r="F110" s="185" t="s">
        <v>2470</v>
      </c>
      <c r="G110" s="39"/>
      <c r="H110" s="39"/>
      <c r="I110" s="181"/>
      <c r="J110" s="39"/>
      <c r="K110" s="39"/>
      <c r="L110" s="40"/>
      <c r="M110" s="182"/>
      <c r="N110" s="183"/>
      <c r="O110" s="73"/>
      <c r="P110" s="73"/>
      <c r="Q110" s="73"/>
      <c r="R110" s="73"/>
      <c r="S110" s="73"/>
      <c r="T110" s="74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20" t="s">
        <v>160</v>
      </c>
      <c r="AU110" s="20" t="s">
        <v>156</v>
      </c>
    </row>
    <row r="111" s="2" customFormat="1" ht="16.5" customHeight="1">
      <c r="A111" s="39"/>
      <c r="B111" s="165"/>
      <c r="C111" s="166" t="s">
        <v>214</v>
      </c>
      <c r="D111" s="166" t="s">
        <v>150</v>
      </c>
      <c r="E111" s="167" t="s">
        <v>2471</v>
      </c>
      <c r="F111" s="168" t="s">
        <v>2472</v>
      </c>
      <c r="G111" s="169" t="s">
        <v>276</v>
      </c>
      <c r="H111" s="170">
        <v>20</v>
      </c>
      <c r="I111" s="171"/>
      <c r="J111" s="172">
        <f>ROUND(I111*H111,2)</f>
        <v>0</v>
      </c>
      <c r="K111" s="168" t="s">
        <v>154</v>
      </c>
      <c r="L111" s="40"/>
      <c r="M111" s="173" t="s">
        <v>3</v>
      </c>
      <c r="N111" s="174" t="s">
        <v>48</v>
      </c>
      <c r="O111" s="73"/>
      <c r="P111" s="175">
        <f>O111*H111</f>
        <v>0</v>
      </c>
      <c r="Q111" s="175">
        <v>0.0019300000000000001</v>
      </c>
      <c r="R111" s="175">
        <f>Q111*H111</f>
        <v>0.038600000000000002</v>
      </c>
      <c r="S111" s="175">
        <v>0</v>
      </c>
      <c r="T111" s="17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177" t="s">
        <v>282</v>
      </c>
      <c r="AT111" s="177" t="s">
        <v>150</v>
      </c>
      <c r="AU111" s="177" t="s">
        <v>156</v>
      </c>
      <c r="AY111" s="20" t="s">
        <v>148</v>
      </c>
      <c r="BE111" s="178">
        <f>IF(N111="základní",J111,0)</f>
        <v>0</v>
      </c>
      <c r="BF111" s="178">
        <f>IF(N111="snížená",J111,0)</f>
        <v>0</v>
      </c>
      <c r="BG111" s="178">
        <f>IF(N111="zákl. přenesená",J111,0)</f>
        <v>0</v>
      </c>
      <c r="BH111" s="178">
        <f>IF(N111="sníž. přenesená",J111,0)</f>
        <v>0</v>
      </c>
      <c r="BI111" s="178">
        <f>IF(N111="nulová",J111,0)</f>
        <v>0</v>
      </c>
      <c r="BJ111" s="20" t="s">
        <v>156</v>
      </c>
      <c r="BK111" s="178">
        <f>ROUND(I111*H111,2)</f>
        <v>0</v>
      </c>
      <c r="BL111" s="20" t="s">
        <v>282</v>
      </c>
      <c r="BM111" s="177" t="s">
        <v>2473</v>
      </c>
    </row>
    <row r="112" s="2" customFormat="1">
      <c r="A112" s="39"/>
      <c r="B112" s="40"/>
      <c r="C112" s="39"/>
      <c r="D112" s="179" t="s">
        <v>158</v>
      </c>
      <c r="E112" s="39"/>
      <c r="F112" s="180" t="s">
        <v>2474</v>
      </c>
      <c r="G112" s="39"/>
      <c r="H112" s="39"/>
      <c r="I112" s="181"/>
      <c r="J112" s="39"/>
      <c r="K112" s="39"/>
      <c r="L112" s="40"/>
      <c r="M112" s="182"/>
      <c r="N112" s="183"/>
      <c r="O112" s="73"/>
      <c r="P112" s="73"/>
      <c r="Q112" s="73"/>
      <c r="R112" s="73"/>
      <c r="S112" s="73"/>
      <c r="T112" s="74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20" t="s">
        <v>158</v>
      </c>
      <c r="AU112" s="20" t="s">
        <v>156</v>
      </c>
    </row>
    <row r="113" s="2" customFormat="1">
      <c r="A113" s="39"/>
      <c r="B113" s="40"/>
      <c r="C113" s="39"/>
      <c r="D113" s="184" t="s">
        <v>160</v>
      </c>
      <c r="E113" s="39"/>
      <c r="F113" s="185" t="s">
        <v>2475</v>
      </c>
      <c r="G113" s="39"/>
      <c r="H113" s="39"/>
      <c r="I113" s="181"/>
      <c r="J113" s="39"/>
      <c r="K113" s="39"/>
      <c r="L113" s="40"/>
      <c r="M113" s="182"/>
      <c r="N113" s="183"/>
      <c r="O113" s="73"/>
      <c r="P113" s="73"/>
      <c r="Q113" s="73"/>
      <c r="R113" s="73"/>
      <c r="S113" s="73"/>
      <c r="T113" s="74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20" t="s">
        <v>160</v>
      </c>
      <c r="AU113" s="20" t="s">
        <v>156</v>
      </c>
    </row>
    <row r="114" s="2" customFormat="1" ht="24.15" customHeight="1">
      <c r="A114" s="39"/>
      <c r="B114" s="165"/>
      <c r="C114" s="166" t="s">
        <v>170</v>
      </c>
      <c r="D114" s="166" t="s">
        <v>150</v>
      </c>
      <c r="E114" s="167" t="s">
        <v>2476</v>
      </c>
      <c r="F114" s="168" t="s">
        <v>2477</v>
      </c>
      <c r="G114" s="169" t="s">
        <v>276</v>
      </c>
      <c r="H114" s="170">
        <v>30</v>
      </c>
      <c r="I114" s="171"/>
      <c r="J114" s="172">
        <f>ROUND(I114*H114,2)</f>
        <v>0</v>
      </c>
      <c r="K114" s="168" t="s">
        <v>154</v>
      </c>
      <c r="L114" s="40"/>
      <c r="M114" s="173" t="s">
        <v>3</v>
      </c>
      <c r="N114" s="174" t="s">
        <v>48</v>
      </c>
      <c r="O114" s="73"/>
      <c r="P114" s="175">
        <f>O114*H114</f>
        <v>0</v>
      </c>
      <c r="Q114" s="175">
        <v>0.0047600000000000003</v>
      </c>
      <c r="R114" s="175">
        <f>Q114*H114</f>
        <v>0.14280000000000001</v>
      </c>
      <c r="S114" s="175">
        <v>0</v>
      </c>
      <c r="T114" s="17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77" t="s">
        <v>282</v>
      </c>
      <c r="AT114" s="177" t="s">
        <v>150</v>
      </c>
      <c r="AU114" s="177" t="s">
        <v>156</v>
      </c>
      <c r="AY114" s="20" t="s">
        <v>148</v>
      </c>
      <c r="BE114" s="178">
        <f>IF(N114="základní",J114,0)</f>
        <v>0</v>
      </c>
      <c r="BF114" s="178">
        <f>IF(N114="snížená",J114,0)</f>
        <v>0</v>
      </c>
      <c r="BG114" s="178">
        <f>IF(N114="zákl. přenesená",J114,0)</f>
        <v>0</v>
      </c>
      <c r="BH114" s="178">
        <f>IF(N114="sníž. přenesená",J114,0)</f>
        <v>0</v>
      </c>
      <c r="BI114" s="178">
        <f>IF(N114="nulová",J114,0)</f>
        <v>0</v>
      </c>
      <c r="BJ114" s="20" t="s">
        <v>156</v>
      </c>
      <c r="BK114" s="178">
        <f>ROUND(I114*H114,2)</f>
        <v>0</v>
      </c>
      <c r="BL114" s="20" t="s">
        <v>282</v>
      </c>
      <c r="BM114" s="177" t="s">
        <v>2478</v>
      </c>
    </row>
    <row r="115" s="2" customFormat="1">
      <c r="A115" s="39"/>
      <c r="B115" s="40"/>
      <c r="C115" s="39"/>
      <c r="D115" s="179" t="s">
        <v>158</v>
      </c>
      <c r="E115" s="39"/>
      <c r="F115" s="180" t="s">
        <v>2479</v>
      </c>
      <c r="G115" s="39"/>
      <c r="H115" s="39"/>
      <c r="I115" s="181"/>
      <c r="J115" s="39"/>
      <c r="K115" s="39"/>
      <c r="L115" s="40"/>
      <c r="M115" s="182"/>
      <c r="N115" s="183"/>
      <c r="O115" s="73"/>
      <c r="P115" s="73"/>
      <c r="Q115" s="73"/>
      <c r="R115" s="73"/>
      <c r="S115" s="73"/>
      <c r="T115" s="74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20" t="s">
        <v>158</v>
      </c>
      <c r="AU115" s="20" t="s">
        <v>156</v>
      </c>
    </row>
    <row r="116" s="2" customFormat="1">
      <c r="A116" s="39"/>
      <c r="B116" s="40"/>
      <c r="C116" s="39"/>
      <c r="D116" s="184" t="s">
        <v>160</v>
      </c>
      <c r="E116" s="39"/>
      <c r="F116" s="185" t="s">
        <v>2480</v>
      </c>
      <c r="G116" s="39"/>
      <c r="H116" s="39"/>
      <c r="I116" s="181"/>
      <c r="J116" s="39"/>
      <c r="K116" s="39"/>
      <c r="L116" s="40"/>
      <c r="M116" s="182"/>
      <c r="N116" s="183"/>
      <c r="O116" s="73"/>
      <c r="P116" s="73"/>
      <c r="Q116" s="73"/>
      <c r="R116" s="73"/>
      <c r="S116" s="73"/>
      <c r="T116" s="74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20" t="s">
        <v>160</v>
      </c>
      <c r="AU116" s="20" t="s">
        <v>156</v>
      </c>
    </row>
    <row r="117" s="2" customFormat="1" ht="16.5" customHeight="1">
      <c r="A117" s="39"/>
      <c r="B117" s="165"/>
      <c r="C117" s="166" t="s">
        <v>110</v>
      </c>
      <c r="D117" s="166" t="s">
        <v>150</v>
      </c>
      <c r="E117" s="167" t="s">
        <v>2481</v>
      </c>
      <c r="F117" s="168" t="s">
        <v>2482</v>
      </c>
      <c r="G117" s="169" t="s">
        <v>369</v>
      </c>
      <c r="H117" s="170">
        <v>24</v>
      </c>
      <c r="I117" s="171"/>
      <c r="J117" s="172">
        <f>ROUND(I117*H117,2)</f>
        <v>0</v>
      </c>
      <c r="K117" s="168" t="s">
        <v>154</v>
      </c>
      <c r="L117" s="40"/>
      <c r="M117" s="173" t="s">
        <v>3</v>
      </c>
      <c r="N117" s="174" t="s">
        <v>48</v>
      </c>
      <c r="O117" s="73"/>
      <c r="P117" s="175">
        <f>O117*H117</f>
        <v>0</v>
      </c>
      <c r="Q117" s="175">
        <v>0</v>
      </c>
      <c r="R117" s="175">
        <f>Q117*H117</f>
        <v>0</v>
      </c>
      <c r="S117" s="175">
        <v>0</v>
      </c>
      <c r="T117" s="17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177" t="s">
        <v>282</v>
      </c>
      <c r="AT117" s="177" t="s">
        <v>150</v>
      </c>
      <c r="AU117" s="177" t="s">
        <v>156</v>
      </c>
      <c r="AY117" s="20" t="s">
        <v>148</v>
      </c>
      <c r="BE117" s="178">
        <f>IF(N117="základní",J117,0)</f>
        <v>0</v>
      </c>
      <c r="BF117" s="178">
        <f>IF(N117="snížená",J117,0)</f>
        <v>0</v>
      </c>
      <c r="BG117" s="178">
        <f>IF(N117="zákl. přenesená",J117,0)</f>
        <v>0</v>
      </c>
      <c r="BH117" s="178">
        <f>IF(N117="sníž. přenesená",J117,0)</f>
        <v>0</v>
      </c>
      <c r="BI117" s="178">
        <f>IF(N117="nulová",J117,0)</f>
        <v>0</v>
      </c>
      <c r="BJ117" s="20" t="s">
        <v>156</v>
      </c>
      <c r="BK117" s="178">
        <f>ROUND(I117*H117,2)</f>
        <v>0</v>
      </c>
      <c r="BL117" s="20" t="s">
        <v>282</v>
      </c>
      <c r="BM117" s="177" t="s">
        <v>2483</v>
      </c>
    </row>
    <row r="118" s="2" customFormat="1">
      <c r="A118" s="39"/>
      <c r="B118" s="40"/>
      <c r="C118" s="39"/>
      <c r="D118" s="179" t="s">
        <v>158</v>
      </c>
      <c r="E118" s="39"/>
      <c r="F118" s="180" t="s">
        <v>2484</v>
      </c>
      <c r="G118" s="39"/>
      <c r="H118" s="39"/>
      <c r="I118" s="181"/>
      <c r="J118" s="39"/>
      <c r="K118" s="39"/>
      <c r="L118" s="40"/>
      <c r="M118" s="182"/>
      <c r="N118" s="183"/>
      <c r="O118" s="73"/>
      <c r="P118" s="73"/>
      <c r="Q118" s="73"/>
      <c r="R118" s="73"/>
      <c r="S118" s="73"/>
      <c r="T118" s="74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20" t="s">
        <v>158</v>
      </c>
      <c r="AU118" s="20" t="s">
        <v>156</v>
      </c>
    </row>
    <row r="119" s="2" customFormat="1">
      <c r="A119" s="39"/>
      <c r="B119" s="40"/>
      <c r="C119" s="39"/>
      <c r="D119" s="184" t="s">
        <v>160</v>
      </c>
      <c r="E119" s="39"/>
      <c r="F119" s="185" t="s">
        <v>2485</v>
      </c>
      <c r="G119" s="39"/>
      <c r="H119" s="39"/>
      <c r="I119" s="181"/>
      <c r="J119" s="39"/>
      <c r="K119" s="39"/>
      <c r="L119" s="40"/>
      <c r="M119" s="182"/>
      <c r="N119" s="183"/>
      <c r="O119" s="73"/>
      <c r="P119" s="73"/>
      <c r="Q119" s="73"/>
      <c r="R119" s="73"/>
      <c r="S119" s="73"/>
      <c r="T119" s="74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20" t="s">
        <v>160</v>
      </c>
      <c r="AU119" s="20" t="s">
        <v>156</v>
      </c>
    </row>
    <row r="120" s="2" customFormat="1" ht="21.75" customHeight="1">
      <c r="A120" s="39"/>
      <c r="B120" s="165"/>
      <c r="C120" s="166" t="s">
        <v>236</v>
      </c>
      <c r="D120" s="166" t="s">
        <v>150</v>
      </c>
      <c r="E120" s="167" t="s">
        <v>2486</v>
      </c>
      <c r="F120" s="168" t="s">
        <v>2487</v>
      </c>
      <c r="G120" s="169" t="s">
        <v>369</v>
      </c>
      <c r="H120" s="170">
        <v>4</v>
      </c>
      <c r="I120" s="171"/>
      <c r="J120" s="172">
        <f>ROUND(I120*H120,2)</f>
        <v>0</v>
      </c>
      <c r="K120" s="168" t="s">
        <v>154</v>
      </c>
      <c r="L120" s="40"/>
      <c r="M120" s="173" t="s">
        <v>3</v>
      </c>
      <c r="N120" s="174" t="s">
        <v>48</v>
      </c>
      <c r="O120" s="73"/>
      <c r="P120" s="175">
        <f>O120*H120</f>
        <v>0</v>
      </c>
      <c r="Q120" s="175">
        <v>0</v>
      </c>
      <c r="R120" s="175">
        <f>Q120*H120</f>
        <v>0</v>
      </c>
      <c r="S120" s="175">
        <v>0</v>
      </c>
      <c r="T120" s="17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177" t="s">
        <v>282</v>
      </c>
      <c r="AT120" s="177" t="s">
        <v>150</v>
      </c>
      <c r="AU120" s="177" t="s">
        <v>156</v>
      </c>
      <c r="AY120" s="20" t="s">
        <v>148</v>
      </c>
      <c r="BE120" s="178">
        <f>IF(N120="základní",J120,0)</f>
        <v>0</v>
      </c>
      <c r="BF120" s="178">
        <f>IF(N120="snížená",J120,0)</f>
        <v>0</v>
      </c>
      <c r="BG120" s="178">
        <f>IF(N120="zákl. přenesená",J120,0)</f>
        <v>0</v>
      </c>
      <c r="BH120" s="178">
        <f>IF(N120="sníž. přenesená",J120,0)</f>
        <v>0</v>
      </c>
      <c r="BI120" s="178">
        <f>IF(N120="nulová",J120,0)</f>
        <v>0</v>
      </c>
      <c r="BJ120" s="20" t="s">
        <v>156</v>
      </c>
      <c r="BK120" s="178">
        <f>ROUND(I120*H120,2)</f>
        <v>0</v>
      </c>
      <c r="BL120" s="20" t="s">
        <v>282</v>
      </c>
      <c r="BM120" s="177" t="s">
        <v>2488</v>
      </c>
    </row>
    <row r="121" s="2" customFormat="1">
      <c r="A121" s="39"/>
      <c r="B121" s="40"/>
      <c r="C121" s="39"/>
      <c r="D121" s="179" t="s">
        <v>158</v>
      </c>
      <c r="E121" s="39"/>
      <c r="F121" s="180" t="s">
        <v>2489</v>
      </c>
      <c r="G121" s="39"/>
      <c r="H121" s="39"/>
      <c r="I121" s="181"/>
      <c r="J121" s="39"/>
      <c r="K121" s="39"/>
      <c r="L121" s="40"/>
      <c r="M121" s="182"/>
      <c r="N121" s="183"/>
      <c r="O121" s="73"/>
      <c r="P121" s="73"/>
      <c r="Q121" s="73"/>
      <c r="R121" s="73"/>
      <c r="S121" s="73"/>
      <c r="T121" s="74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20" t="s">
        <v>158</v>
      </c>
      <c r="AU121" s="20" t="s">
        <v>156</v>
      </c>
    </row>
    <row r="122" s="2" customFormat="1">
      <c r="A122" s="39"/>
      <c r="B122" s="40"/>
      <c r="C122" s="39"/>
      <c r="D122" s="184" t="s">
        <v>160</v>
      </c>
      <c r="E122" s="39"/>
      <c r="F122" s="185" t="s">
        <v>2490</v>
      </c>
      <c r="G122" s="39"/>
      <c r="H122" s="39"/>
      <c r="I122" s="181"/>
      <c r="J122" s="39"/>
      <c r="K122" s="39"/>
      <c r="L122" s="40"/>
      <c r="M122" s="182"/>
      <c r="N122" s="183"/>
      <c r="O122" s="73"/>
      <c r="P122" s="73"/>
      <c r="Q122" s="73"/>
      <c r="R122" s="73"/>
      <c r="S122" s="73"/>
      <c r="T122" s="74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20" t="s">
        <v>160</v>
      </c>
      <c r="AU122" s="20" t="s">
        <v>156</v>
      </c>
    </row>
    <row r="123" s="2" customFormat="1" ht="24.15" customHeight="1">
      <c r="A123" s="39"/>
      <c r="B123" s="165"/>
      <c r="C123" s="166" t="s">
        <v>9</v>
      </c>
      <c r="D123" s="166" t="s">
        <v>150</v>
      </c>
      <c r="E123" s="167" t="s">
        <v>2491</v>
      </c>
      <c r="F123" s="168" t="s">
        <v>2492</v>
      </c>
      <c r="G123" s="169" t="s">
        <v>369</v>
      </c>
      <c r="H123" s="170">
        <v>8</v>
      </c>
      <c r="I123" s="171"/>
      <c r="J123" s="172">
        <f>ROUND(I123*H123,2)</f>
        <v>0</v>
      </c>
      <c r="K123" s="168" t="s">
        <v>154</v>
      </c>
      <c r="L123" s="40"/>
      <c r="M123" s="173" t="s">
        <v>3</v>
      </c>
      <c r="N123" s="174" t="s">
        <v>48</v>
      </c>
      <c r="O123" s="73"/>
      <c r="P123" s="175">
        <f>O123*H123</f>
        <v>0</v>
      </c>
      <c r="Q123" s="175">
        <v>0.00050000000000000001</v>
      </c>
      <c r="R123" s="175">
        <f>Q123*H123</f>
        <v>0.0040000000000000001</v>
      </c>
      <c r="S123" s="175">
        <v>0</v>
      </c>
      <c r="T123" s="17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177" t="s">
        <v>282</v>
      </c>
      <c r="AT123" s="177" t="s">
        <v>150</v>
      </c>
      <c r="AU123" s="177" t="s">
        <v>156</v>
      </c>
      <c r="AY123" s="20" t="s">
        <v>148</v>
      </c>
      <c r="BE123" s="178">
        <f>IF(N123="základní",J123,0)</f>
        <v>0</v>
      </c>
      <c r="BF123" s="178">
        <f>IF(N123="snížená",J123,0)</f>
        <v>0</v>
      </c>
      <c r="BG123" s="178">
        <f>IF(N123="zákl. přenesená",J123,0)</f>
        <v>0</v>
      </c>
      <c r="BH123" s="178">
        <f>IF(N123="sníž. přenesená",J123,0)</f>
        <v>0</v>
      </c>
      <c r="BI123" s="178">
        <f>IF(N123="nulová",J123,0)</f>
        <v>0</v>
      </c>
      <c r="BJ123" s="20" t="s">
        <v>156</v>
      </c>
      <c r="BK123" s="178">
        <f>ROUND(I123*H123,2)</f>
        <v>0</v>
      </c>
      <c r="BL123" s="20" t="s">
        <v>282</v>
      </c>
      <c r="BM123" s="177" t="s">
        <v>2493</v>
      </c>
    </row>
    <row r="124" s="2" customFormat="1">
      <c r="A124" s="39"/>
      <c r="B124" s="40"/>
      <c r="C124" s="39"/>
      <c r="D124" s="179" t="s">
        <v>158</v>
      </c>
      <c r="E124" s="39"/>
      <c r="F124" s="180" t="s">
        <v>2494</v>
      </c>
      <c r="G124" s="39"/>
      <c r="H124" s="39"/>
      <c r="I124" s="181"/>
      <c r="J124" s="39"/>
      <c r="K124" s="39"/>
      <c r="L124" s="40"/>
      <c r="M124" s="182"/>
      <c r="N124" s="183"/>
      <c r="O124" s="73"/>
      <c r="P124" s="73"/>
      <c r="Q124" s="73"/>
      <c r="R124" s="73"/>
      <c r="S124" s="73"/>
      <c r="T124" s="74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20" t="s">
        <v>158</v>
      </c>
      <c r="AU124" s="20" t="s">
        <v>156</v>
      </c>
    </row>
    <row r="125" s="2" customFormat="1">
      <c r="A125" s="39"/>
      <c r="B125" s="40"/>
      <c r="C125" s="39"/>
      <c r="D125" s="184" t="s">
        <v>160</v>
      </c>
      <c r="E125" s="39"/>
      <c r="F125" s="185" t="s">
        <v>2495</v>
      </c>
      <c r="G125" s="39"/>
      <c r="H125" s="39"/>
      <c r="I125" s="181"/>
      <c r="J125" s="39"/>
      <c r="K125" s="39"/>
      <c r="L125" s="40"/>
      <c r="M125" s="182"/>
      <c r="N125" s="183"/>
      <c r="O125" s="73"/>
      <c r="P125" s="73"/>
      <c r="Q125" s="73"/>
      <c r="R125" s="73"/>
      <c r="S125" s="73"/>
      <c r="T125" s="74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20" t="s">
        <v>160</v>
      </c>
      <c r="AU125" s="20" t="s">
        <v>156</v>
      </c>
    </row>
    <row r="126" s="2" customFormat="1" ht="16.5" customHeight="1">
      <c r="A126" s="39"/>
      <c r="B126" s="165"/>
      <c r="C126" s="166" t="s">
        <v>256</v>
      </c>
      <c r="D126" s="166" t="s">
        <v>150</v>
      </c>
      <c r="E126" s="167" t="s">
        <v>2496</v>
      </c>
      <c r="F126" s="168" t="s">
        <v>2497</v>
      </c>
      <c r="G126" s="169" t="s">
        <v>369</v>
      </c>
      <c r="H126" s="170">
        <v>4</v>
      </c>
      <c r="I126" s="171"/>
      <c r="J126" s="172">
        <f>ROUND(I126*H126,2)</f>
        <v>0</v>
      </c>
      <c r="K126" s="168" t="s">
        <v>154</v>
      </c>
      <c r="L126" s="40"/>
      <c r="M126" s="173" t="s">
        <v>3</v>
      </c>
      <c r="N126" s="174" t="s">
        <v>48</v>
      </c>
      <c r="O126" s="73"/>
      <c r="P126" s="175">
        <f>O126*H126</f>
        <v>0</v>
      </c>
      <c r="Q126" s="175">
        <v>0.00016000000000000001</v>
      </c>
      <c r="R126" s="175">
        <f>Q126*H126</f>
        <v>0.00064000000000000005</v>
      </c>
      <c r="S126" s="175">
        <v>0</v>
      </c>
      <c r="T126" s="17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177" t="s">
        <v>282</v>
      </c>
      <c r="AT126" s="177" t="s">
        <v>150</v>
      </c>
      <c r="AU126" s="177" t="s">
        <v>156</v>
      </c>
      <c r="AY126" s="20" t="s">
        <v>148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20" t="s">
        <v>156</v>
      </c>
      <c r="BK126" s="178">
        <f>ROUND(I126*H126,2)</f>
        <v>0</v>
      </c>
      <c r="BL126" s="20" t="s">
        <v>282</v>
      </c>
      <c r="BM126" s="177" t="s">
        <v>2498</v>
      </c>
    </row>
    <row r="127" s="2" customFormat="1">
      <c r="A127" s="39"/>
      <c r="B127" s="40"/>
      <c r="C127" s="39"/>
      <c r="D127" s="179" t="s">
        <v>158</v>
      </c>
      <c r="E127" s="39"/>
      <c r="F127" s="180" t="s">
        <v>2499</v>
      </c>
      <c r="G127" s="39"/>
      <c r="H127" s="39"/>
      <c r="I127" s="181"/>
      <c r="J127" s="39"/>
      <c r="K127" s="39"/>
      <c r="L127" s="40"/>
      <c r="M127" s="182"/>
      <c r="N127" s="183"/>
      <c r="O127" s="73"/>
      <c r="P127" s="73"/>
      <c r="Q127" s="73"/>
      <c r="R127" s="73"/>
      <c r="S127" s="73"/>
      <c r="T127" s="74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20" t="s">
        <v>158</v>
      </c>
      <c r="AU127" s="20" t="s">
        <v>156</v>
      </c>
    </row>
    <row r="128" s="2" customFormat="1">
      <c r="A128" s="39"/>
      <c r="B128" s="40"/>
      <c r="C128" s="39"/>
      <c r="D128" s="184" t="s">
        <v>160</v>
      </c>
      <c r="E128" s="39"/>
      <c r="F128" s="185" t="s">
        <v>2500</v>
      </c>
      <c r="G128" s="39"/>
      <c r="H128" s="39"/>
      <c r="I128" s="181"/>
      <c r="J128" s="39"/>
      <c r="K128" s="39"/>
      <c r="L128" s="40"/>
      <c r="M128" s="182"/>
      <c r="N128" s="183"/>
      <c r="O128" s="73"/>
      <c r="P128" s="73"/>
      <c r="Q128" s="73"/>
      <c r="R128" s="73"/>
      <c r="S128" s="73"/>
      <c r="T128" s="74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20" t="s">
        <v>160</v>
      </c>
      <c r="AU128" s="20" t="s">
        <v>156</v>
      </c>
    </row>
    <row r="129" s="2" customFormat="1" ht="16.5" customHeight="1">
      <c r="A129" s="39"/>
      <c r="B129" s="165"/>
      <c r="C129" s="166" t="s">
        <v>264</v>
      </c>
      <c r="D129" s="166" t="s">
        <v>150</v>
      </c>
      <c r="E129" s="167" t="s">
        <v>2501</v>
      </c>
      <c r="F129" s="168" t="s">
        <v>2502</v>
      </c>
      <c r="G129" s="169" t="s">
        <v>369</v>
      </c>
      <c r="H129" s="170">
        <v>2</v>
      </c>
      <c r="I129" s="171"/>
      <c r="J129" s="172">
        <f>ROUND(I129*H129,2)</f>
        <v>0</v>
      </c>
      <c r="K129" s="168" t="s">
        <v>154</v>
      </c>
      <c r="L129" s="40"/>
      <c r="M129" s="173" t="s">
        <v>3</v>
      </c>
      <c r="N129" s="174" t="s">
        <v>48</v>
      </c>
      <c r="O129" s="73"/>
      <c r="P129" s="175">
        <f>O129*H129</f>
        <v>0</v>
      </c>
      <c r="Q129" s="175">
        <v>0.00029</v>
      </c>
      <c r="R129" s="175">
        <f>Q129*H129</f>
        <v>0.00058</v>
      </c>
      <c r="S129" s="175">
        <v>0</v>
      </c>
      <c r="T129" s="17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177" t="s">
        <v>282</v>
      </c>
      <c r="AT129" s="177" t="s">
        <v>150</v>
      </c>
      <c r="AU129" s="177" t="s">
        <v>156</v>
      </c>
      <c r="AY129" s="20" t="s">
        <v>148</v>
      </c>
      <c r="BE129" s="178">
        <f>IF(N129="základní",J129,0)</f>
        <v>0</v>
      </c>
      <c r="BF129" s="178">
        <f>IF(N129="snížená",J129,0)</f>
        <v>0</v>
      </c>
      <c r="BG129" s="178">
        <f>IF(N129="zákl. přenesená",J129,0)</f>
        <v>0</v>
      </c>
      <c r="BH129" s="178">
        <f>IF(N129="sníž. přenesená",J129,0)</f>
        <v>0</v>
      </c>
      <c r="BI129" s="178">
        <f>IF(N129="nulová",J129,0)</f>
        <v>0</v>
      </c>
      <c r="BJ129" s="20" t="s">
        <v>156</v>
      </c>
      <c r="BK129" s="178">
        <f>ROUND(I129*H129,2)</f>
        <v>0</v>
      </c>
      <c r="BL129" s="20" t="s">
        <v>282</v>
      </c>
      <c r="BM129" s="177" t="s">
        <v>2503</v>
      </c>
    </row>
    <row r="130" s="2" customFormat="1">
      <c r="A130" s="39"/>
      <c r="B130" s="40"/>
      <c r="C130" s="39"/>
      <c r="D130" s="179" t="s">
        <v>158</v>
      </c>
      <c r="E130" s="39"/>
      <c r="F130" s="180" t="s">
        <v>2504</v>
      </c>
      <c r="G130" s="39"/>
      <c r="H130" s="39"/>
      <c r="I130" s="181"/>
      <c r="J130" s="39"/>
      <c r="K130" s="39"/>
      <c r="L130" s="40"/>
      <c r="M130" s="182"/>
      <c r="N130" s="183"/>
      <c r="O130" s="73"/>
      <c r="P130" s="73"/>
      <c r="Q130" s="73"/>
      <c r="R130" s="73"/>
      <c r="S130" s="73"/>
      <c r="T130" s="74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20" t="s">
        <v>158</v>
      </c>
      <c r="AU130" s="20" t="s">
        <v>156</v>
      </c>
    </row>
    <row r="131" s="2" customFormat="1">
      <c r="A131" s="39"/>
      <c r="B131" s="40"/>
      <c r="C131" s="39"/>
      <c r="D131" s="184" t="s">
        <v>160</v>
      </c>
      <c r="E131" s="39"/>
      <c r="F131" s="185" t="s">
        <v>2505</v>
      </c>
      <c r="G131" s="39"/>
      <c r="H131" s="39"/>
      <c r="I131" s="181"/>
      <c r="J131" s="39"/>
      <c r="K131" s="39"/>
      <c r="L131" s="40"/>
      <c r="M131" s="182"/>
      <c r="N131" s="183"/>
      <c r="O131" s="73"/>
      <c r="P131" s="73"/>
      <c r="Q131" s="73"/>
      <c r="R131" s="73"/>
      <c r="S131" s="73"/>
      <c r="T131" s="74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20" t="s">
        <v>160</v>
      </c>
      <c r="AU131" s="20" t="s">
        <v>156</v>
      </c>
    </row>
    <row r="132" s="2" customFormat="1" ht="24.15" customHeight="1">
      <c r="A132" s="39"/>
      <c r="B132" s="165"/>
      <c r="C132" s="166" t="s">
        <v>273</v>
      </c>
      <c r="D132" s="166" t="s">
        <v>150</v>
      </c>
      <c r="E132" s="167" t="s">
        <v>2506</v>
      </c>
      <c r="F132" s="168" t="s">
        <v>2507</v>
      </c>
      <c r="G132" s="169" t="s">
        <v>369</v>
      </c>
      <c r="H132" s="170">
        <v>2</v>
      </c>
      <c r="I132" s="171"/>
      <c r="J132" s="172">
        <f>ROUND(I132*H132,2)</f>
        <v>0</v>
      </c>
      <c r="K132" s="168" t="s">
        <v>154</v>
      </c>
      <c r="L132" s="40"/>
      <c r="M132" s="173" t="s">
        <v>3</v>
      </c>
      <c r="N132" s="174" t="s">
        <v>48</v>
      </c>
      <c r="O132" s="73"/>
      <c r="P132" s="175">
        <f>O132*H132</f>
        <v>0</v>
      </c>
      <c r="Q132" s="175">
        <v>0.00051000000000000004</v>
      </c>
      <c r="R132" s="175">
        <f>Q132*H132</f>
        <v>0.0010200000000000001</v>
      </c>
      <c r="S132" s="175">
        <v>0</v>
      </c>
      <c r="T132" s="17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177" t="s">
        <v>282</v>
      </c>
      <c r="AT132" s="177" t="s">
        <v>150</v>
      </c>
      <c r="AU132" s="177" t="s">
        <v>156</v>
      </c>
      <c r="AY132" s="20" t="s">
        <v>148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20" t="s">
        <v>156</v>
      </c>
      <c r="BK132" s="178">
        <f>ROUND(I132*H132,2)</f>
        <v>0</v>
      </c>
      <c r="BL132" s="20" t="s">
        <v>282</v>
      </c>
      <c r="BM132" s="177" t="s">
        <v>2508</v>
      </c>
    </row>
    <row r="133" s="2" customFormat="1">
      <c r="A133" s="39"/>
      <c r="B133" s="40"/>
      <c r="C133" s="39"/>
      <c r="D133" s="179" t="s">
        <v>158</v>
      </c>
      <c r="E133" s="39"/>
      <c r="F133" s="180" t="s">
        <v>2509</v>
      </c>
      <c r="G133" s="39"/>
      <c r="H133" s="39"/>
      <c r="I133" s="181"/>
      <c r="J133" s="39"/>
      <c r="K133" s="39"/>
      <c r="L133" s="40"/>
      <c r="M133" s="182"/>
      <c r="N133" s="183"/>
      <c r="O133" s="73"/>
      <c r="P133" s="73"/>
      <c r="Q133" s="73"/>
      <c r="R133" s="73"/>
      <c r="S133" s="73"/>
      <c r="T133" s="74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20" t="s">
        <v>158</v>
      </c>
      <c r="AU133" s="20" t="s">
        <v>156</v>
      </c>
    </row>
    <row r="134" s="2" customFormat="1">
      <c r="A134" s="39"/>
      <c r="B134" s="40"/>
      <c r="C134" s="39"/>
      <c r="D134" s="184" t="s">
        <v>160</v>
      </c>
      <c r="E134" s="39"/>
      <c r="F134" s="185" t="s">
        <v>2510</v>
      </c>
      <c r="G134" s="39"/>
      <c r="H134" s="39"/>
      <c r="I134" s="181"/>
      <c r="J134" s="39"/>
      <c r="K134" s="39"/>
      <c r="L134" s="40"/>
      <c r="M134" s="182"/>
      <c r="N134" s="183"/>
      <c r="O134" s="73"/>
      <c r="P134" s="73"/>
      <c r="Q134" s="73"/>
      <c r="R134" s="73"/>
      <c r="S134" s="73"/>
      <c r="T134" s="74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20" t="s">
        <v>160</v>
      </c>
      <c r="AU134" s="20" t="s">
        <v>156</v>
      </c>
    </row>
    <row r="135" s="2" customFormat="1" ht="21.75" customHeight="1">
      <c r="A135" s="39"/>
      <c r="B135" s="165"/>
      <c r="C135" s="166" t="s">
        <v>282</v>
      </c>
      <c r="D135" s="166" t="s">
        <v>150</v>
      </c>
      <c r="E135" s="167" t="s">
        <v>2511</v>
      </c>
      <c r="F135" s="168" t="s">
        <v>2512</v>
      </c>
      <c r="G135" s="169" t="s">
        <v>276</v>
      </c>
      <c r="H135" s="170">
        <v>230</v>
      </c>
      <c r="I135" s="171"/>
      <c r="J135" s="172">
        <f>ROUND(I135*H135,2)</f>
        <v>0</v>
      </c>
      <c r="K135" s="168" t="s">
        <v>154</v>
      </c>
      <c r="L135" s="40"/>
      <c r="M135" s="173" t="s">
        <v>3</v>
      </c>
      <c r="N135" s="174" t="s">
        <v>48</v>
      </c>
      <c r="O135" s="73"/>
      <c r="P135" s="175">
        <f>O135*H135</f>
        <v>0</v>
      </c>
      <c r="Q135" s="175">
        <v>0</v>
      </c>
      <c r="R135" s="175">
        <f>Q135*H135</f>
        <v>0</v>
      </c>
      <c r="S135" s="175">
        <v>0</v>
      </c>
      <c r="T135" s="17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177" t="s">
        <v>282</v>
      </c>
      <c r="AT135" s="177" t="s">
        <v>150</v>
      </c>
      <c r="AU135" s="177" t="s">
        <v>156</v>
      </c>
      <c r="AY135" s="20" t="s">
        <v>148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20" t="s">
        <v>156</v>
      </c>
      <c r="BK135" s="178">
        <f>ROUND(I135*H135,2)</f>
        <v>0</v>
      </c>
      <c r="BL135" s="20" t="s">
        <v>282</v>
      </c>
      <c r="BM135" s="177" t="s">
        <v>2513</v>
      </c>
    </row>
    <row r="136" s="2" customFormat="1">
      <c r="A136" s="39"/>
      <c r="B136" s="40"/>
      <c r="C136" s="39"/>
      <c r="D136" s="179" t="s">
        <v>158</v>
      </c>
      <c r="E136" s="39"/>
      <c r="F136" s="180" t="s">
        <v>2514</v>
      </c>
      <c r="G136" s="39"/>
      <c r="H136" s="39"/>
      <c r="I136" s="181"/>
      <c r="J136" s="39"/>
      <c r="K136" s="39"/>
      <c r="L136" s="40"/>
      <c r="M136" s="182"/>
      <c r="N136" s="183"/>
      <c r="O136" s="73"/>
      <c r="P136" s="73"/>
      <c r="Q136" s="73"/>
      <c r="R136" s="73"/>
      <c r="S136" s="73"/>
      <c r="T136" s="74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20" t="s">
        <v>158</v>
      </c>
      <c r="AU136" s="20" t="s">
        <v>156</v>
      </c>
    </row>
    <row r="137" s="2" customFormat="1">
      <c r="A137" s="39"/>
      <c r="B137" s="40"/>
      <c r="C137" s="39"/>
      <c r="D137" s="184" t="s">
        <v>160</v>
      </c>
      <c r="E137" s="39"/>
      <c r="F137" s="185" t="s">
        <v>2515</v>
      </c>
      <c r="G137" s="39"/>
      <c r="H137" s="39"/>
      <c r="I137" s="181"/>
      <c r="J137" s="39"/>
      <c r="K137" s="39"/>
      <c r="L137" s="40"/>
      <c r="M137" s="182"/>
      <c r="N137" s="183"/>
      <c r="O137" s="73"/>
      <c r="P137" s="73"/>
      <c r="Q137" s="73"/>
      <c r="R137" s="73"/>
      <c r="S137" s="73"/>
      <c r="T137" s="74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20" t="s">
        <v>160</v>
      </c>
      <c r="AU137" s="20" t="s">
        <v>156</v>
      </c>
    </row>
    <row r="138" s="2" customFormat="1" ht="24.15" customHeight="1">
      <c r="A138" s="39"/>
      <c r="B138" s="165"/>
      <c r="C138" s="166" t="s">
        <v>295</v>
      </c>
      <c r="D138" s="166" t="s">
        <v>150</v>
      </c>
      <c r="E138" s="167" t="s">
        <v>2516</v>
      </c>
      <c r="F138" s="168" t="s">
        <v>2517</v>
      </c>
      <c r="G138" s="169" t="s">
        <v>340</v>
      </c>
      <c r="H138" s="170">
        <v>0.39200000000000002</v>
      </c>
      <c r="I138" s="171"/>
      <c r="J138" s="172">
        <f>ROUND(I138*H138,2)</f>
        <v>0</v>
      </c>
      <c r="K138" s="168" t="s">
        <v>154</v>
      </c>
      <c r="L138" s="40"/>
      <c r="M138" s="173" t="s">
        <v>3</v>
      </c>
      <c r="N138" s="174" t="s">
        <v>48</v>
      </c>
      <c r="O138" s="73"/>
      <c r="P138" s="175">
        <f>O138*H138</f>
        <v>0</v>
      </c>
      <c r="Q138" s="175">
        <v>0</v>
      </c>
      <c r="R138" s="175">
        <f>Q138*H138</f>
        <v>0</v>
      </c>
      <c r="S138" s="175">
        <v>0</v>
      </c>
      <c r="T138" s="17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177" t="s">
        <v>282</v>
      </c>
      <c r="AT138" s="177" t="s">
        <v>150</v>
      </c>
      <c r="AU138" s="177" t="s">
        <v>156</v>
      </c>
      <c r="AY138" s="20" t="s">
        <v>148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20" t="s">
        <v>156</v>
      </c>
      <c r="BK138" s="178">
        <f>ROUND(I138*H138,2)</f>
        <v>0</v>
      </c>
      <c r="BL138" s="20" t="s">
        <v>282</v>
      </c>
      <c r="BM138" s="177" t="s">
        <v>2518</v>
      </c>
    </row>
    <row r="139" s="2" customFormat="1">
      <c r="A139" s="39"/>
      <c r="B139" s="40"/>
      <c r="C139" s="39"/>
      <c r="D139" s="179" t="s">
        <v>158</v>
      </c>
      <c r="E139" s="39"/>
      <c r="F139" s="180" t="s">
        <v>2519</v>
      </c>
      <c r="G139" s="39"/>
      <c r="H139" s="39"/>
      <c r="I139" s="181"/>
      <c r="J139" s="39"/>
      <c r="K139" s="39"/>
      <c r="L139" s="40"/>
      <c r="M139" s="182"/>
      <c r="N139" s="183"/>
      <c r="O139" s="73"/>
      <c r="P139" s="73"/>
      <c r="Q139" s="73"/>
      <c r="R139" s="73"/>
      <c r="S139" s="73"/>
      <c r="T139" s="74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20" t="s">
        <v>158</v>
      </c>
      <c r="AU139" s="20" t="s">
        <v>156</v>
      </c>
    </row>
    <row r="140" s="2" customFormat="1">
      <c r="A140" s="39"/>
      <c r="B140" s="40"/>
      <c r="C140" s="39"/>
      <c r="D140" s="184" t="s">
        <v>160</v>
      </c>
      <c r="E140" s="39"/>
      <c r="F140" s="185" t="s">
        <v>2520</v>
      </c>
      <c r="G140" s="39"/>
      <c r="H140" s="39"/>
      <c r="I140" s="181"/>
      <c r="J140" s="39"/>
      <c r="K140" s="39"/>
      <c r="L140" s="40"/>
      <c r="M140" s="182"/>
      <c r="N140" s="183"/>
      <c r="O140" s="73"/>
      <c r="P140" s="73"/>
      <c r="Q140" s="73"/>
      <c r="R140" s="73"/>
      <c r="S140" s="73"/>
      <c r="T140" s="74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20" t="s">
        <v>160</v>
      </c>
      <c r="AU140" s="20" t="s">
        <v>156</v>
      </c>
    </row>
    <row r="141" s="12" customFormat="1" ht="22.8" customHeight="1">
      <c r="A141" s="12"/>
      <c r="B141" s="152"/>
      <c r="C141" s="12"/>
      <c r="D141" s="153" t="s">
        <v>75</v>
      </c>
      <c r="E141" s="163" t="s">
        <v>2521</v>
      </c>
      <c r="F141" s="163" t="s">
        <v>2522</v>
      </c>
      <c r="G141" s="12"/>
      <c r="H141" s="12"/>
      <c r="I141" s="155"/>
      <c r="J141" s="164">
        <f>BK141</f>
        <v>0</v>
      </c>
      <c r="K141" s="12"/>
      <c r="L141" s="152"/>
      <c r="M141" s="157"/>
      <c r="N141" s="158"/>
      <c r="O141" s="158"/>
      <c r="P141" s="159">
        <f>SUM(P142:P207)</f>
        <v>0</v>
      </c>
      <c r="Q141" s="158"/>
      <c r="R141" s="159">
        <f>SUM(R142:R207)</f>
        <v>0.53625999999999996</v>
      </c>
      <c r="S141" s="158"/>
      <c r="T141" s="160">
        <f>SUM(T142:T207)</f>
        <v>1.0248200000000001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3" t="s">
        <v>156</v>
      </c>
      <c r="AT141" s="161" t="s">
        <v>75</v>
      </c>
      <c r="AU141" s="161" t="s">
        <v>84</v>
      </c>
      <c r="AY141" s="153" t="s">
        <v>148</v>
      </c>
      <c r="BK141" s="162">
        <f>SUM(BK142:BK207)</f>
        <v>0</v>
      </c>
    </row>
    <row r="142" s="2" customFormat="1" ht="24.15" customHeight="1">
      <c r="A142" s="39"/>
      <c r="B142" s="165"/>
      <c r="C142" s="166" t="s">
        <v>304</v>
      </c>
      <c r="D142" s="166" t="s">
        <v>150</v>
      </c>
      <c r="E142" s="167" t="s">
        <v>2523</v>
      </c>
      <c r="F142" s="168" t="s">
        <v>2524</v>
      </c>
      <c r="G142" s="169" t="s">
        <v>276</v>
      </c>
      <c r="H142" s="170">
        <v>410</v>
      </c>
      <c r="I142" s="171"/>
      <c r="J142" s="172">
        <f>ROUND(I142*H142,2)</f>
        <v>0</v>
      </c>
      <c r="K142" s="168" t="s">
        <v>154</v>
      </c>
      <c r="L142" s="40"/>
      <c r="M142" s="173" t="s">
        <v>3</v>
      </c>
      <c r="N142" s="174" t="s">
        <v>48</v>
      </c>
      <c r="O142" s="73"/>
      <c r="P142" s="175">
        <f>O142*H142</f>
        <v>0</v>
      </c>
      <c r="Q142" s="175">
        <v>0</v>
      </c>
      <c r="R142" s="175">
        <f>Q142*H142</f>
        <v>0</v>
      </c>
      <c r="S142" s="175">
        <v>0.0021299999999999999</v>
      </c>
      <c r="T142" s="176">
        <f>S142*H142</f>
        <v>0.87329999999999997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177" t="s">
        <v>282</v>
      </c>
      <c r="AT142" s="177" t="s">
        <v>150</v>
      </c>
      <c r="AU142" s="177" t="s">
        <v>156</v>
      </c>
      <c r="AY142" s="20" t="s">
        <v>148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20" t="s">
        <v>156</v>
      </c>
      <c r="BK142" s="178">
        <f>ROUND(I142*H142,2)</f>
        <v>0</v>
      </c>
      <c r="BL142" s="20" t="s">
        <v>282</v>
      </c>
      <c r="BM142" s="177" t="s">
        <v>2525</v>
      </c>
    </row>
    <row r="143" s="2" customFormat="1">
      <c r="A143" s="39"/>
      <c r="B143" s="40"/>
      <c r="C143" s="39"/>
      <c r="D143" s="179" t="s">
        <v>158</v>
      </c>
      <c r="E143" s="39"/>
      <c r="F143" s="180" t="s">
        <v>2526</v>
      </c>
      <c r="G143" s="39"/>
      <c r="H143" s="39"/>
      <c r="I143" s="181"/>
      <c r="J143" s="39"/>
      <c r="K143" s="39"/>
      <c r="L143" s="40"/>
      <c r="M143" s="182"/>
      <c r="N143" s="183"/>
      <c r="O143" s="73"/>
      <c r="P143" s="73"/>
      <c r="Q143" s="73"/>
      <c r="R143" s="73"/>
      <c r="S143" s="73"/>
      <c r="T143" s="74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20" t="s">
        <v>158</v>
      </c>
      <c r="AU143" s="20" t="s">
        <v>156</v>
      </c>
    </row>
    <row r="144" s="2" customFormat="1">
      <c r="A144" s="39"/>
      <c r="B144" s="40"/>
      <c r="C144" s="39"/>
      <c r="D144" s="184" t="s">
        <v>160</v>
      </c>
      <c r="E144" s="39"/>
      <c r="F144" s="185" t="s">
        <v>2527</v>
      </c>
      <c r="G144" s="39"/>
      <c r="H144" s="39"/>
      <c r="I144" s="181"/>
      <c r="J144" s="39"/>
      <c r="K144" s="39"/>
      <c r="L144" s="40"/>
      <c r="M144" s="182"/>
      <c r="N144" s="183"/>
      <c r="O144" s="73"/>
      <c r="P144" s="73"/>
      <c r="Q144" s="73"/>
      <c r="R144" s="73"/>
      <c r="S144" s="73"/>
      <c r="T144" s="74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20" t="s">
        <v>160</v>
      </c>
      <c r="AU144" s="20" t="s">
        <v>156</v>
      </c>
    </row>
    <row r="145" s="2" customFormat="1" ht="24.15" customHeight="1">
      <c r="A145" s="39"/>
      <c r="B145" s="165"/>
      <c r="C145" s="166" t="s">
        <v>320</v>
      </c>
      <c r="D145" s="166" t="s">
        <v>150</v>
      </c>
      <c r="E145" s="167" t="s">
        <v>2528</v>
      </c>
      <c r="F145" s="168" t="s">
        <v>2529</v>
      </c>
      <c r="G145" s="169" t="s">
        <v>276</v>
      </c>
      <c r="H145" s="170">
        <v>40</v>
      </c>
      <c r="I145" s="171"/>
      <c r="J145" s="172">
        <f>ROUND(I145*H145,2)</f>
        <v>0</v>
      </c>
      <c r="K145" s="168" t="s">
        <v>154</v>
      </c>
      <c r="L145" s="40"/>
      <c r="M145" s="173" t="s">
        <v>3</v>
      </c>
      <c r="N145" s="174" t="s">
        <v>48</v>
      </c>
      <c r="O145" s="73"/>
      <c r="P145" s="175">
        <f>O145*H145</f>
        <v>0</v>
      </c>
      <c r="Q145" s="175">
        <v>0.00051000000000000004</v>
      </c>
      <c r="R145" s="175">
        <f>Q145*H145</f>
        <v>0.020400000000000001</v>
      </c>
      <c r="S145" s="175">
        <v>0</v>
      </c>
      <c r="T145" s="17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177" t="s">
        <v>282</v>
      </c>
      <c r="AT145" s="177" t="s">
        <v>150</v>
      </c>
      <c r="AU145" s="177" t="s">
        <v>156</v>
      </c>
      <c r="AY145" s="20" t="s">
        <v>148</v>
      </c>
      <c r="BE145" s="178">
        <f>IF(N145="základní",J145,0)</f>
        <v>0</v>
      </c>
      <c r="BF145" s="178">
        <f>IF(N145="snížená",J145,0)</f>
        <v>0</v>
      </c>
      <c r="BG145" s="178">
        <f>IF(N145="zákl. přenesená",J145,0)</f>
        <v>0</v>
      </c>
      <c r="BH145" s="178">
        <f>IF(N145="sníž. přenesená",J145,0)</f>
        <v>0</v>
      </c>
      <c r="BI145" s="178">
        <f>IF(N145="nulová",J145,0)</f>
        <v>0</v>
      </c>
      <c r="BJ145" s="20" t="s">
        <v>156</v>
      </c>
      <c r="BK145" s="178">
        <f>ROUND(I145*H145,2)</f>
        <v>0</v>
      </c>
      <c r="BL145" s="20" t="s">
        <v>282</v>
      </c>
      <c r="BM145" s="177" t="s">
        <v>2530</v>
      </c>
    </row>
    <row r="146" s="2" customFormat="1">
      <c r="A146" s="39"/>
      <c r="B146" s="40"/>
      <c r="C146" s="39"/>
      <c r="D146" s="179" t="s">
        <v>158</v>
      </c>
      <c r="E146" s="39"/>
      <c r="F146" s="180" t="s">
        <v>2531</v>
      </c>
      <c r="G146" s="39"/>
      <c r="H146" s="39"/>
      <c r="I146" s="181"/>
      <c r="J146" s="39"/>
      <c r="K146" s="39"/>
      <c r="L146" s="40"/>
      <c r="M146" s="182"/>
      <c r="N146" s="183"/>
      <c r="O146" s="73"/>
      <c r="P146" s="73"/>
      <c r="Q146" s="73"/>
      <c r="R146" s="73"/>
      <c r="S146" s="73"/>
      <c r="T146" s="74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20" t="s">
        <v>158</v>
      </c>
      <c r="AU146" s="20" t="s">
        <v>156</v>
      </c>
    </row>
    <row r="147" s="2" customFormat="1">
      <c r="A147" s="39"/>
      <c r="B147" s="40"/>
      <c r="C147" s="39"/>
      <c r="D147" s="184" t="s">
        <v>160</v>
      </c>
      <c r="E147" s="39"/>
      <c r="F147" s="185" t="s">
        <v>2532</v>
      </c>
      <c r="G147" s="39"/>
      <c r="H147" s="39"/>
      <c r="I147" s="181"/>
      <c r="J147" s="39"/>
      <c r="K147" s="39"/>
      <c r="L147" s="40"/>
      <c r="M147" s="182"/>
      <c r="N147" s="183"/>
      <c r="O147" s="73"/>
      <c r="P147" s="73"/>
      <c r="Q147" s="73"/>
      <c r="R147" s="73"/>
      <c r="S147" s="73"/>
      <c r="T147" s="74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20" t="s">
        <v>160</v>
      </c>
      <c r="AU147" s="20" t="s">
        <v>156</v>
      </c>
    </row>
    <row r="148" s="2" customFormat="1" ht="24.15" customHeight="1">
      <c r="A148" s="39"/>
      <c r="B148" s="165"/>
      <c r="C148" s="166" t="s">
        <v>327</v>
      </c>
      <c r="D148" s="166" t="s">
        <v>150</v>
      </c>
      <c r="E148" s="167" t="s">
        <v>2533</v>
      </c>
      <c r="F148" s="168" t="s">
        <v>2534</v>
      </c>
      <c r="G148" s="169" t="s">
        <v>276</v>
      </c>
      <c r="H148" s="170">
        <v>130</v>
      </c>
      <c r="I148" s="171"/>
      <c r="J148" s="172">
        <f>ROUND(I148*H148,2)</f>
        <v>0</v>
      </c>
      <c r="K148" s="168" t="s">
        <v>154</v>
      </c>
      <c r="L148" s="40"/>
      <c r="M148" s="173" t="s">
        <v>3</v>
      </c>
      <c r="N148" s="174" t="s">
        <v>48</v>
      </c>
      <c r="O148" s="73"/>
      <c r="P148" s="175">
        <f>O148*H148</f>
        <v>0</v>
      </c>
      <c r="Q148" s="175">
        <v>0.00097999999999999997</v>
      </c>
      <c r="R148" s="175">
        <f>Q148*H148</f>
        <v>0.12739999999999999</v>
      </c>
      <c r="S148" s="175">
        <v>0</v>
      </c>
      <c r="T148" s="17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177" t="s">
        <v>282</v>
      </c>
      <c r="AT148" s="177" t="s">
        <v>150</v>
      </c>
      <c r="AU148" s="177" t="s">
        <v>156</v>
      </c>
      <c r="AY148" s="20" t="s">
        <v>148</v>
      </c>
      <c r="BE148" s="178">
        <f>IF(N148="základní",J148,0)</f>
        <v>0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20" t="s">
        <v>156</v>
      </c>
      <c r="BK148" s="178">
        <f>ROUND(I148*H148,2)</f>
        <v>0</v>
      </c>
      <c r="BL148" s="20" t="s">
        <v>282</v>
      </c>
      <c r="BM148" s="177" t="s">
        <v>2535</v>
      </c>
    </row>
    <row r="149" s="2" customFormat="1">
      <c r="A149" s="39"/>
      <c r="B149" s="40"/>
      <c r="C149" s="39"/>
      <c r="D149" s="179" t="s">
        <v>158</v>
      </c>
      <c r="E149" s="39"/>
      <c r="F149" s="180" t="s">
        <v>2536</v>
      </c>
      <c r="G149" s="39"/>
      <c r="H149" s="39"/>
      <c r="I149" s="181"/>
      <c r="J149" s="39"/>
      <c r="K149" s="39"/>
      <c r="L149" s="40"/>
      <c r="M149" s="182"/>
      <c r="N149" s="183"/>
      <c r="O149" s="73"/>
      <c r="P149" s="73"/>
      <c r="Q149" s="73"/>
      <c r="R149" s="73"/>
      <c r="S149" s="73"/>
      <c r="T149" s="74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20" t="s">
        <v>158</v>
      </c>
      <c r="AU149" s="20" t="s">
        <v>156</v>
      </c>
    </row>
    <row r="150" s="2" customFormat="1">
      <c r="A150" s="39"/>
      <c r="B150" s="40"/>
      <c r="C150" s="39"/>
      <c r="D150" s="184" t="s">
        <v>160</v>
      </c>
      <c r="E150" s="39"/>
      <c r="F150" s="185" t="s">
        <v>2537</v>
      </c>
      <c r="G150" s="39"/>
      <c r="H150" s="39"/>
      <c r="I150" s="181"/>
      <c r="J150" s="39"/>
      <c r="K150" s="39"/>
      <c r="L150" s="40"/>
      <c r="M150" s="182"/>
      <c r="N150" s="183"/>
      <c r="O150" s="73"/>
      <c r="P150" s="73"/>
      <c r="Q150" s="73"/>
      <c r="R150" s="73"/>
      <c r="S150" s="73"/>
      <c r="T150" s="74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20" t="s">
        <v>160</v>
      </c>
      <c r="AU150" s="20" t="s">
        <v>156</v>
      </c>
    </row>
    <row r="151" s="2" customFormat="1" ht="24.15" customHeight="1">
      <c r="A151" s="39"/>
      <c r="B151" s="165"/>
      <c r="C151" s="166" t="s">
        <v>8</v>
      </c>
      <c r="D151" s="166" t="s">
        <v>150</v>
      </c>
      <c r="E151" s="167" t="s">
        <v>2538</v>
      </c>
      <c r="F151" s="168" t="s">
        <v>2539</v>
      </c>
      <c r="G151" s="169" t="s">
        <v>276</v>
      </c>
      <c r="H151" s="170">
        <v>180</v>
      </c>
      <c r="I151" s="171"/>
      <c r="J151" s="172">
        <f>ROUND(I151*H151,2)</f>
        <v>0</v>
      </c>
      <c r="K151" s="168" t="s">
        <v>154</v>
      </c>
      <c r="L151" s="40"/>
      <c r="M151" s="173" t="s">
        <v>3</v>
      </c>
      <c r="N151" s="174" t="s">
        <v>48</v>
      </c>
      <c r="O151" s="73"/>
      <c r="P151" s="175">
        <f>O151*H151</f>
        <v>0</v>
      </c>
      <c r="Q151" s="175">
        <v>0.0012600000000000001</v>
      </c>
      <c r="R151" s="175">
        <f>Q151*H151</f>
        <v>0.2268</v>
      </c>
      <c r="S151" s="175">
        <v>0</v>
      </c>
      <c r="T151" s="17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177" t="s">
        <v>282</v>
      </c>
      <c r="AT151" s="177" t="s">
        <v>150</v>
      </c>
      <c r="AU151" s="177" t="s">
        <v>156</v>
      </c>
      <c r="AY151" s="20" t="s">
        <v>148</v>
      </c>
      <c r="BE151" s="178">
        <f>IF(N151="základní",J151,0)</f>
        <v>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20" t="s">
        <v>156</v>
      </c>
      <c r="BK151" s="178">
        <f>ROUND(I151*H151,2)</f>
        <v>0</v>
      </c>
      <c r="BL151" s="20" t="s">
        <v>282</v>
      </c>
      <c r="BM151" s="177" t="s">
        <v>2540</v>
      </c>
    </row>
    <row r="152" s="2" customFormat="1">
      <c r="A152" s="39"/>
      <c r="B152" s="40"/>
      <c r="C152" s="39"/>
      <c r="D152" s="179" t="s">
        <v>158</v>
      </c>
      <c r="E152" s="39"/>
      <c r="F152" s="180" t="s">
        <v>2541</v>
      </c>
      <c r="G152" s="39"/>
      <c r="H152" s="39"/>
      <c r="I152" s="181"/>
      <c r="J152" s="39"/>
      <c r="K152" s="39"/>
      <c r="L152" s="40"/>
      <c r="M152" s="182"/>
      <c r="N152" s="183"/>
      <c r="O152" s="73"/>
      <c r="P152" s="73"/>
      <c r="Q152" s="73"/>
      <c r="R152" s="73"/>
      <c r="S152" s="73"/>
      <c r="T152" s="74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20" t="s">
        <v>158</v>
      </c>
      <c r="AU152" s="20" t="s">
        <v>156</v>
      </c>
    </row>
    <row r="153" s="2" customFormat="1">
      <c r="A153" s="39"/>
      <c r="B153" s="40"/>
      <c r="C153" s="39"/>
      <c r="D153" s="184" t="s">
        <v>160</v>
      </c>
      <c r="E153" s="39"/>
      <c r="F153" s="185" t="s">
        <v>2542</v>
      </c>
      <c r="G153" s="39"/>
      <c r="H153" s="39"/>
      <c r="I153" s="181"/>
      <c r="J153" s="39"/>
      <c r="K153" s="39"/>
      <c r="L153" s="40"/>
      <c r="M153" s="182"/>
      <c r="N153" s="183"/>
      <c r="O153" s="73"/>
      <c r="P153" s="73"/>
      <c r="Q153" s="73"/>
      <c r="R153" s="73"/>
      <c r="S153" s="73"/>
      <c r="T153" s="74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20" t="s">
        <v>160</v>
      </c>
      <c r="AU153" s="20" t="s">
        <v>156</v>
      </c>
    </row>
    <row r="154" s="2" customFormat="1" ht="24.15" customHeight="1">
      <c r="A154" s="39"/>
      <c r="B154" s="165"/>
      <c r="C154" s="166" t="s">
        <v>344</v>
      </c>
      <c r="D154" s="166" t="s">
        <v>150</v>
      </c>
      <c r="E154" s="167" t="s">
        <v>2543</v>
      </c>
      <c r="F154" s="168" t="s">
        <v>2544</v>
      </c>
      <c r="G154" s="169" t="s">
        <v>276</v>
      </c>
      <c r="H154" s="170">
        <v>40</v>
      </c>
      <c r="I154" s="171"/>
      <c r="J154" s="172">
        <f>ROUND(I154*H154,2)</f>
        <v>0</v>
      </c>
      <c r="K154" s="168" t="s">
        <v>154</v>
      </c>
      <c r="L154" s="40"/>
      <c r="M154" s="173" t="s">
        <v>3</v>
      </c>
      <c r="N154" s="174" t="s">
        <v>48</v>
      </c>
      <c r="O154" s="73"/>
      <c r="P154" s="175">
        <f>O154*H154</f>
        <v>0</v>
      </c>
      <c r="Q154" s="175">
        <v>0.0015299999999999999</v>
      </c>
      <c r="R154" s="175">
        <f>Q154*H154</f>
        <v>0.061199999999999997</v>
      </c>
      <c r="S154" s="175">
        <v>0</v>
      </c>
      <c r="T154" s="17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177" t="s">
        <v>282</v>
      </c>
      <c r="AT154" s="177" t="s">
        <v>150</v>
      </c>
      <c r="AU154" s="177" t="s">
        <v>156</v>
      </c>
      <c r="AY154" s="20" t="s">
        <v>148</v>
      </c>
      <c r="BE154" s="178">
        <f>IF(N154="základní",J154,0)</f>
        <v>0</v>
      </c>
      <c r="BF154" s="178">
        <f>IF(N154="snížená",J154,0)</f>
        <v>0</v>
      </c>
      <c r="BG154" s="178">
        <f>IF(N154="zákl. přenesená",J154,0)</f>
        <v>0</v>
      </c>
      <c r="BH154" s="178">
        <f>IF(N154="sníž. přenesená",J154,0)</f>
        <v>0</v>
      </c>
      <c r="BI154" s="178">
        <f>IF(N154="nulová",J154,0)</f>
        <v>0</v>
      </c>
      <c r="BJ154" s="20" t="s">
        <v>156</v>
      </c>
      <c r="BK154" s="178">
        <f>ROUND(I154*H154,2)</f>
        <v>0</v>
      </c>
      <c r="BL154" s="20" t="s">
        <v>282</v>
      </c>
      <c r="BM154" s="177" t="s">
        <v>2545</v>
      </c>
    </row>
    <row r="155" s="2" customFormat="1">
      <c r="A155" s="39"/>
      <c r="B155" s="40"/>
      <c r="C155" s="39"/>
      <c r="D155" s="179" t="s">
        <v>158</v>
      </c>
      <c r="E155" s="39"/>
      <c r="F155" s="180" t="s">
        <v>2546</v>
      </c>
      <c r="G155" s="39"/>
      <c r="H155" s="39"/>
      <c r="I155" s="181"/>
      <c r="J155" s="39"/>
      <c r="K155" s="39"/>
      <c r="L155" s="40"/>
      <c r="M155" s="182"/>
      <c r="N155" s="183"/>
      <c r="O155" s="73"/>
      <c r="P155" s="73"/>
      <c r="Q155" s="73"/>
      <c r="R155" s="73"/>
      <c r="S155" s="73"/>
      <c r="T155" s="74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20" t="s">
        <v>158</v>
      </c>
      <c r="AU155" s="20" t="s">
        <v>156</v>
      </c>
    </row>
    <row r="156" s="2" customFormat="1">
      <c r="A156" s="39"/>
      <c r="B156" s="40"/>
      <c r="C156" s="39"/>
      <c r="D156" s="184" t="s">
        <v>160</v>
      </c>
      <c r="E156" s="39"/>
      <c r="F156" s="185" t="s">
        <v>2547</v>
      </c>
      <c r="G156" s="39"/>
      <c r="H156" s="39"/>
      <c r="I156" s="181"/>
      <c r="J156" s="39"/>
      <c r="K156" s="39"/>
      <c r="L156" s="40"/>
      <c r="M156" s="182"/>
      <c r="N156" s="183"/>
      <c r="O156" s="73"/>
      <c r="P156" s="73"/>
      <c r="Q156" s="73"/>
      <c r="R156" s="73"/>
      <c r="S156" s="73"/>
      <c r="T156" s="74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20" t="s">
        <v>160</v>
      </c>
      <c r="AU156" s="20" t="s">
        <v>156</v>
      </c>
    </row>
    <row r="157" s="2" customFormat="1" ht="24.15" customHeight="1">
      <c r="A157" s="39"/>
      <c r="B157" s="165"/>
      <c r="C157" s="166" t="s">
        <v>350</v>
      </c>
      <c r="D157" s="166" t="s">
        <v>150</v>
      </c>
      <c r="E157" s="167" t="s">
        <v>2548</v>
      </c>
      <c r="F157" s="168" t="s">
        <v>2549</v>
      </c>
      <c r="G157" s="169" t="s">
        <v>276</v>
      </c>
      <c r="H157" s="170">
        <v>20</v>
      </c>
      <c r="I157" s="171"/>
      <c r="J157" s="172">
        <f>ROUND(I157*H157,2)</f>
        <v>0</v>
      </c>
      <c r="K157" s="168" t="s">
        <v>154</v>
      </c>
      <c r="L157" s="40"/>
      <c r="M157" s="173" t="s">
        <v>3</v>
      </c>
      <c r="N157" s="174" t="s">
        <v>48</v>
      </c>
      <c r="O157" s="73"/>
      <c r="P157" s="175">
        <f>O157*H157</f>
        <v>0</v>
      </c>
      <c r="Q157" s="175">
        <v>0.0028400000000000001</v>
      </c>
      <c r="R157" s="175">
        <f>Q157*H157</f>
        <v>0.056800000000000003</v>
      </c>
      <c r="S157" s="175">
        <v>0</v>
      </c>
      <c r="T157" s="17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177" t="s">
        <v>282</v>
      </c>
      <c r="AT157" s="177" t="s">
        <v>150</v>
      </c>
      <c r="AU157" s="177" t="s">
        <v>156</v>
      </c>
      <c r="AY157" s="20" t="s">
        <v>148</v>
      </c>
      <c r="BE157" s="178">
        <f>IF(N157="základní",J157,0)</f>
        <v>0</v>
      </c>
      <c r="BF157" s="178">
        <f>IF(N157="snížená",J157,0)</f>
        <v>0</v>
      </c>
      <c r="BG157" s="178">
        <f>IF(N157="zákl. přenesená",J157,0)</f>
        <v>0</v>
      </c>
      <c r="BH157" s="178">
        <f>IF(N157="sníž. přenesená",J157,0)</f>
        <v>0</v>
      </c>
      <c r="BI157" s="178">
        <f>IF(N157="nulová",J157,0)</f>
        <v>0</v>
      </c>
      <c r="BJ157" s="20" t="s">
        <v>156</v>
      </c>
      <c r="BK157" s="178">
        <f>ROUND(I157*H157,2)</f>
        <v>0</v>
      </c>
      <c r="BL157" s="20" t="s">
        <v>282</v>
      </c>
      <c r="BM157" s="177" t="s">
        <v>2550</v>
      </c>
    </row>
    <row r="158" s="2" customFormat="1">
      <c r="A158" s="39"/>
      <c r="B158" s="40"/>
      <c r="C158" s="39"/>
      <c r="D158" s="179" t="s">
        <v>158</v>
      </c>
      <c r="E158" s="39"/>
      <c r="F158" s="180" t="s">
        <v>2551</v>
      </c>
      <c r="G158" s="39"/>
      <c r="H158" s="39"/>
      <c r="I158" s="181"/>
      <c r="J158" s="39"/>
      <c r="K158" s="39"/>
      <c r="L158" s="40"/>
      <c r="M158" s="182"/>
      <c r="N158" s="183"/>
      <c r="O158" s="73"/>
      <c r="P158" s="73"/>
      <c r="Q158" s="73"/>
      <c r="R158" s="73"/>
      <c r="S158" s="73"/>
      <c r="T158" s="74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20" t="s">
        <v>158</v>
      </c>
      <c r="AU158" s="20" t="s">
        <v>156</v>
      </c>
    </row>
    <row r="159" s="2" customFormat="1">
      <c r="A159" s="39"/>
      <c r="B159" s="40"/>
      <c r="C159" s="39"/>
      <c r="D159" s="184" t="s">
        <v>160</v>
      </c>
      <c r="E159" s="39"/>
      <c r="F159" s="185" t="s">
        <v>2552</v>
      </c>
      <c r="G159" s="39"/>
      <c r="H159" s="39"/>
      <c r="I159" s="181"/>
      <c r="J159" s="39"/>
      <c r="K159" s="39"/>
      <c r="L159" s="40"/>
      <c r="M159" s="182"/>
      <c r="N159" s="183"/>
      <c r="O159" s="73"/>
      <c r="P159" s="73"/>
      <c r="Q159" s="73"/>
      <c r="R159" s="73"/>
      <c r="S159" s="73"/>
      <c r="T159" s="74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20" t="s">
        <v>160</v>
      </c>
      <c r="AU159" s="20" t="s">
        <v>156</v>
      </c>
    </row>
    <row r="160" s="2" customFormat="1" ht="37.8" customHeight="1">
      <c r="A160" s="39"/>
      <c r="B160" s="165"/>
      <c r="C160" s="166" t="s">
        <v>357</v>
      </c>
      <c r="D160" s="166" t="s">
        <v>150</v>
      </c>
      <c r="E160" s="167" t="s">
        <v>2553</v>
      </c>
      <c r="F160" s="168" t="s">
        <v>2554</v>
      </c>
      <c r="G160" s="169" t="s">
        <v>276</v>
      </c>
      <c r="H160" s="170">
        <v>170</v>
      </c>
      <c r="I160" s="171"/>
      <c r="J160" s="172">
        <f>ROUND(I160*H160,2)</f>
        <v>0</v>
      </c>
      <c r="K160" s="168" t="s">
        <v>154</v>
      </c>
      <c r="L160" s="40"/>
      <c r="M160" s="173" t="s">
        <v>3</v>
      </c>
      <c r="N160" s="174" t="s">
        <v>48</v>
      </c>
      <c r="O160" s="73"/>
      <c r="P160" s="175">
        <f>O160*H160</f>
        <v>0</v>
      </c>
      <c r="Q160" s="175">
        <v>5.0000000000000002E-05</v>
      </c>
      <c r="R160" s="175">
        <f>Q160*H160</f>
        <v>0.0085000000000000006</v>
      </c>
      <c r="S160" s="175">
        <v>0</v>
      </c>
      <c r="T160" s="17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177" t="s">
        <v>282</v>
      </c>
      <c r="AT160" s="177" t="s">
        <v>150</v>
      </c>
      <c r="AU160" s="177" t="s">
        <v>156</v>
      </c>
      <c r="AY160" s="20" t="s">
        <v>148</v>
      </c>
      <c r="BE160" s="178">
        <f>IF(N160="základní",J160,0)</f>
        <v>0</v>
      </c>
      <c r="BF160" s="178">
        <f>IF(N160="snížená",J160,0)</f>
        <v>0</v>
      </c>
      <c r="BG160" s="178">
        <f>IF(N160="zákl. přenesená",J160,0)</f>
        <v>0</v>
      </c>
      <c r="BH160" s="178">
        <f>IF(N160="sníž. přenesená",J160,0)</f>
        <v>0</v>
      </c>
      <c r="BI160" s="178">
        <f>IF(N160="nulová",J160,0)</f>
        <v>0</v>
      </c>
      <c r="BJ160" s="20" t="s">
        <v>156</v>
      </c>
      <c r="BK160" s="178">
        <f>ROUND(I160*H160,2)</f>
        <v>0</v>
      </c>
      <c r="BL160" s="20" t="s">
        <v>282</v>
      </c>
      <c r="BM160" s="177" t="s">
        <v>2555</v>
      </c>
    </row>
    <row r="161" s="2" customFormat="1">
      <c r="A161" s="39"/>
      <c r="B161" s="40"/>
      <c r="C161" s="39"/>
      <c r="D161" s="179" t="s">
        <v>158</v>
      </c>
      <c r="E161" s="39"/>
      <c r="F161" s="180" t="s">
        <v>2556</v>
      </c>
      <c r="G161" s="39"/>
      <c r="H161" s="39"/>
      <c r="I161" s="181"/>
      <c r="J161" s="39"/>
      <c r="K161" s="39"/>
      <c r="L161" s="40"/>
      <c r="M161" s="182"/>
      <c r="N161" s="183"/>
      <c r="O161" s="73"/>
      <c r="P161" s="73"/>
      <c r="Q161" s="73"/>
      <c r="R161" s="73"/>
      <c r="S161" s="73"/>
      <c r="T161" s="74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20" t="s">
        <v>158</v>
      </c>
      <c r="AU161" s="20" t="s">
        <v>156</v>
      </c>
    </row>
    <row r="162" s="2" customFormat="1">
      <c r="A162" s="39"/>
      <c r="B162" s="40"/>
      <c r="C162" s="39"/>
      <c r="D162" s="184" t="s">
        <v>160</v>
      </c>
      <c r="E162" s="39"/>
      <c r="F162" s="185" t="s">
        <v>2557</v>
      </c>
      <c r="G162" s="39"/>
      <c r="H162" s="39"/>
      <c r="I162" s="181"/>
      <c r="J162" s="39"/>
      <c r="K162" s="39"/>
      <c r="L162" s="40"/>
      <c r="M162" s="182"/>
      <c r="N162" s="183"/>
      <c r="O162" s="73"/>
      <c r="P162" s="73"/>
      <c r="Q162" s="73"/>
      <c r="R162" s="73"/>
      <c r="S162" s="73"/>
      <c r="T162" s="74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20" t="s">
        <v>160</v>
      </c>
      <c r="AU162" s="20" t="s">
        <v>156</v>
      </c>
    </row>
    <row r="163" s="2" customFormat="1" ht="37.8" customHeight="1">
      <c r="A163" s="39"/>
      <c r="B163" s="165"/>
      <c r="C163" s="166" t="s">
        <v>15</v>
      </c>
      <c r="D163" s="166" t="s">
        <v>150</v>
      </c>
      <c r="E163" s="167" t="s">
        <v>2558</v>
      </c>
      <c r="F163" s="168" t="s">
        <v>2559</v>
      </c>
      <c r="G163" s="169" t="s">
        <v>276</v>
      </c>
      <c r="H163" s="170">
        <v>240</v>
      </c>
      <c r="I163" s="171"/>
      <c r="J163" s="172">
        <f>ROUND(I163*H163,2)</f>
        <v>0</v>
      </c>
      <c r="K163" s="168" t="s">
        <v>154</v>
      </c>
      <c r="L163" s="40"/>
      <c r="M163" s="173" t="s">
        <v>3</v>
      </c>
      <c r="N163" s="174" t="s">
        <v>48</v>
      </c>
      <c r="O163" s="73"/>
      <c r="P163" s="175">
        <f>O163*H163</f>
        <v>0</v>
      </c>
      <c r="Q163" s="175">
        <v>6.9999999999999994E-05</v>
      </c>
      <c r="R163" s="175">
        <f>Q163*H163</f>
        <v>0.016799999999999999</v>
      </c>
      <c r="S163" s="175">
        <v>0</v>
      </c>
      <c r="T163" s="17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177" t="s">
        <v>282</v>
      </c>
      <c r="AT163" s="177" t="s">
        <v>150</v>
      </c>
      <c r="AU163" s="177" t="s">
        <v>156</v>
      </c>
      <c r="AY163" s="20" t="s">
        <v>148</v>
      </c>
      <c r="BE163" s="178">
        <f>IF(N163="základní",J163,0)</f>
        <v>0</v>
      </c>
      <c r="BF163" s="178">
        <f>IF(N163="snížená",J163,0)</f>
        <v>0</v>
      </c>
      <c r="BG163" s="178">
        <f>IF(N163="zákl. přenesená",J163,0)</f>
        <v>0</v>
      </c>
      <c r="BH163" s="178">
        <f>IF(N163="sníž. přenesená",J163,0)</f>
        <v>0</v>
      </c>
      <c r="BI163" s="178">
        <f>IF(N163="nulová",J163,0)</f>
        <v>0</v>
      </c>
      <c r="BJ163" s="20" t="s">
        <v>156</v>
      </c>
      <c r="BK163" s="178">
        <f>ROUND(I163*H163,2)</f>
        <v>0</v>
      </c>
      <c r="BL163" s="20" t="s">
        <v>282</v>
      </c>
      <c r="BM163" s="177" t="s">
        <v>2560</v>
      </c>
    </row>
    <row r="164" s="2" customFormat="1">
      <c r="A164" s="39"/>
      <c r="B164" s="40"/>
      <c r="C164" s="39"/>
      <c r="D164" s="179" t="s">
        <v>158</v>
      </c>
      <c r="E164" s="39"/>
      <c r="F164" s="180" t="s">
        <v>2561</v>
      </c>
      <c r="G164" s="39"/>
      <c r="H164" s="39"/>
      <c r="I164" s="181"/>
      <c r="J164" s="39"/>
      <c r="K164" s="39"/>
      <c r="L164" s="40"/>
      <c r="M164" s="182"/>
      <c r="N164" s="183"/>
      <c r="O164" s="73"/>
      <c r="P164" s="73"/>
      <c r="Q164" s="73"/>
      <c r="R164" s="73"/>
      <c r="S164" s="73"/>
      <c r="T164" s="74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20" t="s">
        <v>158</v>
      </c>
      <c r="AU164" s="20" t="s">
        <v>156</v>
      </c>
    </row>
    <row r="165" s="2" customFormat="1">
      <c r="A165" s="39"/>
      <c r="B165" s="40"/>
      <c r="C165" s="39"/>
      <c r="D165" s="184" t="s">
        <v>160</v>
      </c>
      <c r="E165" s="39"/>
      <c r="F165" s="185" t="s">
        <v>2562</v>
      </c>
      <c r="G165" s="39"/>
      <c r="H165" s="39"/>
      <c r="I165" s="181"/>
      <c r="J165" s="39"/>
      <c r="K165" s="39"/>
      <c r="L165" s="40"/>
      <c r="M165" s="182"/>
      <c r="N165" s="183"/>
      <c r="O165" s="73"/>
      <c r="P165" s="73"/>
      <c r="Q165" s="73"/>
      <c r="R165" s="73"/>
      <c r="S165" s="73"/>
      <c r="T165" s="74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20" t="s">
        <v>160</v>
      </c>
      <c r="AU165" s="20" t="s">
        <v>156</v>
      </c>
    </row>
    <row r="166" s="2" customFormat="1" ht="16.5" customHeight="1">
      <c r="A166" s="39"/>
      <c r="B166" s="165"/>
      <c r="C166" s="166" t="s">
        <v>375</v>
      </c>
      <c r="D166" s="166" t="s">
        <v>150</v>
      </c>
      <c r="E166" s="167" t="s">
        <v>2563</v>
      </c>
      <c r="F166" s="168" t="s">
        <v>2564</v>
      </c>
      <c r="G166" s="169" t="s">
        <v>276</v>
      </c>
      <c r="H166" s="170">
        <v>410</v>
      </c>
      <c r="I166" s="171"/>
      <c r="J166" s="172">
        <f>ROUND(I166*H166,2)</f>
        <v>0</v>
      </c>
      <c r="K166" s="168" t="s">
        <v>154</v>
      </c>
      <c r="L166" s="40"/>
      <c r="M166" s="173" t="s">
        <v>3</v>
      </c>
      <c r="N166" s="174" t="s">
        <v>48</v>
      </c>
      <c r="O166" s="73"/>
      <c r="P166" s="175">
        <f>O166*H166</f>
        <v>0</v>
      </c>
      <c r="Q166" s="175">
        <v>0</v>
      </c>
      <c r="R166" s="175">
        <f>Q166*H166</f>
        <v>0</v>
      </c>
      <c r="S166" s="175">
        <v>0.00023000000000000001</v>
      </c>
      <c r="T166" s="176">
        <f>S166*H166</f>
        <v>0.094300000000000009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177" t="s">
        <v>282</v>
      </c>
      <c r="AT166" s="177" t="s">
        <v>150</v>
      </c>
      <c r="AU166" s="177" t="s">
        <v>156</v>
      </c>
      <c r="AY166" s="20" t="s">
        <v>148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20" t="s">
        <v>156</v>
      </c>
      <c r="BK166" s="178">
        <f>ROUND(I166*H166,2)</f>
        <v>0</v>
      </c>
      <c r="BL166" s="20" t="s">
        <v>282</v>
      </c>
      <c r="BM166" s="177" t="s">
        <v>2565</v>
      </c>
    </row>
    <row r="167" s="2" customFormat="1">
      <c r="A167" s="39"/>
      <c r="B167" s="40"/>
      <c r="C167" s="39"/>
      <c r="D167" s="179" t="s">
        <v>158</v>
      </c>
      <c r="E167" s="39"/>
      <c r="F167" s="180" t="s">
        <v>2566</v>
      </c>
      <c r="G167" s="39"/>
      <c r="H167" s="39"/>
      <c r="I167" s="181"/>
      <c r="J167" s="39"/>
      <c r="K167" s="39"/>
      <c r="L167" s="40"/>
      <c r="M167" s="182"/>
      <c r="N167" s="183"/>
      <c r="O167" s="73"/>
      <c r="P167" s="73"/>
      <c r="Q167" s="73"/>
      <c r="R167" s="73"/>
      <c r="S167" s="73"/>
      <c r="T167" s="74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20" t="s">
        <v>158</v>
      </c>
      <c r="AU167" s="20" t="s">
        <v>156</v>
      </c>
    </row>
    <row r="168" s="2" customFormat="1">
      <c r="A168" s="39"/>
      <c r="B168" s="40"/>
      <c r="C168" s="39"/>
      <c r="D168" s="184" t="s">
        <v>160</v>
      </c>
      <c r="E168" s="39"/>
      <c r="F168" s="185" t="s">
        <v>2567</v>
      </c>
      <c r="G168" s="39"/>
      <c r="H168" s="39"/>
      <c r="I168" s="181"/>
      <c r="J168" s="39"/>
      <c r="K168" s="39"/>
      <c r="L168" s="40"/>
      <c r="M168" s="182"/>
      <c r="N168" s="183"/>
      <c r="O168" s="73"/>
      <c r="P168" s="73"/>
      <c r="Q168" s="73"/>
      <c r="R168" s="73"/>
      <c r="S168" s="73"/>
      <c r="T168" s="74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20" t="s">
        <v>160</v>
      </c>
      <c r="AU168" s="20" t="s">
        <v>156</v>
      </c>
    </row>
    <row r="169" s="2" customFormat="1" ht="24.15" customHeight="1">
      <c r="A169" s="39"/>
      <c r="B169" s="165"/>
      <c r="C169" s="166" t="s">
        <v>382</v>
      </c>
      <c r="D169" s="166" t="s">
        <v>150</v>
      </c>
      <c r="E169" s="167" t="s">
        <v>2568</v>
      </c>
      <c r="F169" s="168" t="s">
        <v>2569</v>
      </c>
      <c r="G169" s="169" t="s">
        <v>369</v>
      </c>
      <c r="H169" s="170">
        <v>18</v>
      </c>
      <c r="I169" s="171"/>
      <c r="J169" s="172">
        <f>ROUND(I169*H169,2)</f>
        <v>0</v>
      </c>
      <c r="K169" s="168" t="s">
        <v>154</v>
      </c>
      <c r="L169" s="40"/>
      <c r="M169" s="173" t="s">
        <v>3</v>
      </c>
      <c r="N169" s="174" t="s">
        <v>48</v>
      </c>
      <c r="O169" s="73"/>
      <c r="P169" s="175">
        <f>O169*H169</f>
        <v>0</v>
      </c>
      <c r="Q169" s="175">
        <v>0</v>
      </c>
      <c r="R169" s="175">
        <f>Q169*H169</f>
        <v>0</v>
      </c>
      <c r="S169" s="175">
        <v>0.00068999999999999997</v>
      </c>
      <c r="T169" s="176">
        <f>S169*H169</f>
        <v>0.012419999999999999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177" t="s">
        <v>282</v>
      </c>
      <c r="AT169" s="177" t="s">
        <v>150</v>
      </c>
      <c r="AU169" s="177" t="s">
        <v>156</v>
      </c>
      <c r="AY169" s="20" t="s">
        <v>148</v>
      </c>
      <c r="BE169" s="178">
        <f>IF(N169="základní",J169,0)</f>
        <v>0</v>
      </c>
      <c r="BF169" s="178">
        <f>IF(N169="snížená",J169,0)</f>
        <v>0</v>
      </c>
      <c r="BG169" s="178">
        <f>IF(N169="zákl. přenesená",J169,0)</f>
        <v>0</v>
      </c>
      <c r="BH169" s="178">
        <f>IF(N169="sníž. přenesená",J169,0)</f>
        <v>0</v>
      </c>
      <c r="BI169" s="178">
        <f>IF(N169="nulová",J169,0)</f>
        <v>0</v>
      </c>
      <c r="BJ169" s="20" t="s">
        <v>156</v>
      </c>
      <c r="BK169" s="178">
        <f>ROUND(I169*H169,2)</f>
        <v>0</v>
      </c>
      <c r="BL169" s="20" t="s">
        <v>282</v>
      </c>
      <c r="BM169" s="177" t="s">
        <v>2570</v>
      </c>
    </row>
    <row r="170" s="2" customFormat="1">
      <c r="A170" s="39"/>
      <c r="B170" s="40"/>
      <c r="C170" s="39"/>
      <c r="D170" s="179" t="s">
        <v>158</v>
      </c>
      <c r="E170" s="39"/>
      <c r="F170" s="180" t="s">
        <v>2571</v>
      </c>
      <c r="G170" s="39"/>
      <c r="H170" s="39"/>
      <c r="I170" s="181"/>
      <c r="J170" s="39"/>
      <c r="K170" s="39"/>
      <c r="L170" s="40"/>
      <c r="M170" s="182"/>
      <c r="N170" s="183"/>
      <c r="O170" s="73"/>
      <c r="P170" s="73"/>
      <c r="Q170" s="73"/>
      <c r="R170" s="73"/>
      <c r="S170" s="73"/>
      <c r="T170" s="74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20" t="s">
        <v>158</v>
      </c>
      <c r="AU170" s="20" t="s">
        <v>156</v>
      </c>
    </row>
    <row r="171" s="2" customFormat="1">
      <c r="A171" s="39"/>
      <c r="B171" s="40"/>
      <c r="C171" s="39"/>
      <c r="D171" s="184" t="s">
        <v>160</v>
      </c>
      <c r="E171" s="39"/>
      <c r="F171" s="185" t="s">
        <v>2572</v>
      </c>
      <c r="G171" s="39"/>
      <c r="H171" s="39"/>
      <c r="I171" s="181"/>
      <c r="J171" s="39"/>
      <c r="K171" s="39"/>
      <c r="L171" s="40"/>
      <c r="M171" s="182"/>
      <c r="N171" s="183"/>
      <c r="O171" s="73"/>
      <c r="P171" s="73"/>
      <c r="Q171" s="73"/>
      <c r="R171" s="73"/>
      <c r="S171" s="73"/>
      <c r="T171" s="74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20" t="s">
        <v>160</v>
      </c>
      <c r="AU171" s="20" t="s">
        <v>156</v>
      </c>
    </row>
    <row r="172" s="2" customFormat="1" ht="24.15" customHeight="1">
      <c r="A172" s="39"/>
      <c r="B172" s="165"/>
      <c r="C172" s="166" t="s">
        <v>388</v>
      </c>
      <c r="D172" s="166" t="s">
        <v>150</v>
      </c>
      <c r="E172" s="167" t="s">
        <v>2573</v>
      </c>
      <c r="F172" s="168" t="s">
        <v>2574</v>
      </c>
      <c r="G172" s="169" t="s">
        <v>369</v>
      </c>
      <c r="H172" s="170">
        <v>1</v>
      </c>
      <c r="I172" s="171"/>
      <c r="J172" s="172">
        <f>ROUND(I172*H172,2)</f>
        <v>0</v>
      </c>
      <c r="K172" s="168" t="s">
        <v>154</v>
      </c>
      <c r="L172" s="40"/>
      <c r="M172" s="173" t="s">
        <v>3</v>
      </c>
      <c r="N172" s="174" t="s">
        <v>48</v>
      </c>
      <c r="O172" s="73"/>
      <c r="P172" s="175">
        <f>O172*H172</f>
        <v>0</v>
      </c>
      <c r="Q172" s="175">
        <v>0.00081999999999999998</v>
      </c>
      <c r="R172" s="175">
        <f>Q172*H172</f>
        <v>0.00081999999999999998</v>
      </c>
      <c r="S172" s="175">
        <v>0</v>
      </c>
      <c r="T172" s="17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177" t="s">
        <v>282</v>
      </c>
      <c r="AT172" s="177" t="s">
        <v>150</v>
      </c>
      <c r="AU172" s="177" t="s">
        <v>156</v>
      </c>
      <c r="AY172" s="20" t="s">
        <v>148</v>
      </c>
      <c r="BE172" s="178">
        <f>IF(N172="základní",J172,0)</f>
        <v>0</v>
      </c>
      <c r="BF172" s="178">
        <f>IF(N172="snížená",J172,0)</f>
        <v>0</v>
      </c>
      <c r="BG172" s="178">
        <f>IF(N172="zákl. přenesená",J172,0)</f>
        <v>0</v>
      </c>
      <c r="BH172" s="178">
        <f>IF(N172="sníž. přenesená",J172,0)</f>
        <v>0</v>
      </c>
      <c r="BI172" s="178">
        <f>IF(N172="nulová",J172,0)</f>
        <v>0</v>
      </c>
      <c r="BJ172" s="20" t="s">
        <v>156</v>
      </c>
      <c r="BK172" s="178">
        <f>ROUND(I172*H172,2)</f>
        <v>0</v>
      </c>
      <c r="BL172" s="20" t="s">
        <v>282</v>
      </c>
      <c r="BM172" s="177" t="s">
        <v>2575</v>
      </c>
    </row>
    <row r="173" s="2" customFormat="1">
      <c r="A173" s="39"/>
      <c r="B173" s="40"/>
      <c r="C173" s="39"/>
      <c r="D173" s="179" t="s">
        <v>158</v>
      </c>
      <c r="E173" s="39"/>
      <c r="F173" s="180" t="s">
        <v>2576</v>
      </c>
      <c r="G173" s="39"/>
      <c r="H173" s="39"/>
      <c r="I173" s="181"/>
      <c r="J173" s="39"/>
      <c r="K173" s="39"/>
      <c r="L173" s="40"/>
      <c r="M173" s="182"/>
      <c r="N173" s="183"/>
      <c r="O173" s="73"/>
      <c r="P173" s="73"/>
      <c r="Q173" s="73"/>
      <c r="R173" s="73"/>
      <c r="S173" s="73"/>
      <c r="T173" s="74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20" t="s">
        <v>158</v>
      </c>
      <c r="AU173" s="20" t="s">
        <v>156</v>
      </c>
    </row>
    <row r="174" s="2" customFormat="1">
      <c r="A174" s="39"/>
      <c r="B174" s="40"/>
      <c r="C174" s="39"/>
      <c r="D174" s="184" t="s">
        <v>160</v>
      </c>
      <c r="E174" s="39"/>
      <c r="F174" s="185" t="s">
        <v>2577</v>
      </c>
      <c r="G174" s="39"/>
      <c r="H174" s="39"/>
      <c r="I174" s="181"/>
      <c r="J174" s="39"/>
      <c r="K174" s="39"/>
      <c r="L174" s="40"/>
      <c r="M174" s="182"/>
      <c r="N174" s="183"/>
      <c r="O174" s="73"/>
      <c r="P174" s="73"/>
      <c r="Q174" s="73"/>
      <c r="R174" s="73"/>
      <c r="S174" s="73"/>
      <c r="T174" s="74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20" t="s">
        <v>160</v>
      </c>
      <c r="AU174" s="20" t="s">
        <v>156</v>
      </c>
    </row>
    <row r="175" s="2" customFormat="1" ht="21.75" customHeight="1">
      <c r="A175" s="39"/>
      <c r="B175" s="165"/>
      <c r="C175" s="166" t="s">
        <v>393</v>
      </c>
      <c r="D175" s="166" t="s">
        <v>150</v>
      </c>
      <c r="E175" s="167" t="s">
        <v>2578</v>
      </c>
      <c r="F175" s="168" t="s">
        <v>2579</v>
      </c>
      <c r="G175" s="169" t="s">
        <v>369</v>
      </c>
      <c r="H175" s="170">
        <v>4</v>
      </c>
      <c r="I175" s="171"/>
      <c r="J175" s="172">
        <f>ROUND(I175*H175,2)</f>
        <v>0</v>
      </c>
      <c r="K175" s="168" t="s">
        <v>154</v>
      </c>
      <c r="L175" s="40"/>
      <c r="M175" s="173" t="s">
        <v>3</v>
      </c>
      <c r="N175" s="174" t="s">
        <v>48</v>
      </c>
      <c r="O175" s="73"/>
      <c r="P175" s="175">
        <f>O175*H175</f>
        <v>0</v>
      </c>
      <c r="Q175" s="175">
        <v>0.00034000000000000002</v>
      </c>
      <c r="R175" s="175">
        <f>Q175*H175</f>
        <v>0.0013600000000000001</v>
      </c>
      <c r="S175" s="175">
        <v>0</v>
      </c>
      <c r="T175" s="17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177" t="s">
        <v>282</v>
      </c>
      <c r="AT175" s="177" t="s">
        <v>150</v>
      </c>
      <c r="AU175" s="177" t="s">
        <v>156</v>
      </c>
      <c r="AY175" s="20" t="s">
        <v>148</v>
      </c>
      <c r="BE175" s="178">
        <f>IF(N175="základní",J175,0)</f>
        <v>0</v>
      </c>
      <c r="BF175" s="178">
        <f>IF(N175="snížená",J175,0)</f>
        <v>0</v>
      </c>
      <c r="BG175" s="178">
        <f>IF(N175="zákl. přenesená",J175,0)</f>
        <v>0</v>
      </c>
      <c r="BH175" s="178">
        <f>IF(N175="sníž. přenesená",J175,0)</f>
        <v>0</v>
      </c>
      <c r="BI175" s="178">
        <f>IF(N175="nulová",J175,0)</f>
        <v>0</v>
      </c>
      <c r="BJ175" s="20" t="s">
        <v>156</v>
      </c>
      <c r="BK175" s="178">
        <f>ROUND(I175*H175,2)</f>
        <v>0</v>
      </c>
      <c r="BL175" s="20" t="s">
        <v>282</v>
      </c>
      <c r="BM175" s="177" t="s">
        <v>2580</v>
      </c>
    </row>
    <row r="176" s="2" customFormat="1">
      <c r="A176" s="39"/>
      <c r="B176" s="40"/>
      <c r="C176" s="39"/>
      <c r="D176" s="179" t="s">
        <v>158</v>
      </c>
      <c r="E176" s="39"/>
      <c r="F176" s="180" t="s">
        <v>2581</v>
      </c>
      <c r="G176" s="39"/>
      <c r="H176" s="39"/>
      <c r="I176" s="181"/>
      <c r="J176" s="39"/>
      <c r="K176" s="39"/>
      <c r="L176" s="40"/>
      <c r="M176" s="182"/>
      <c r="N176" s="183"/>
      <c r="O176" s="73"/>
      <c r="P176" s="73"/>
      <c r="Q176" s="73"/>
      <c r="R176" s="73"/>
      <c r="S176" s="73"/>
      <c r="T176" s="74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20" t="s">
        <v>158</v>
      </c>
      <c r="AU176" s="20" t="s">
        <v>156</v>
      </c>
    </row>
    <row r="177" s="2" customFormat="1">
      <c r="A177" s="39"/>
      <c r="B177" s="40"/>
      <c r="C177" s="39"/>
      <c r="D177" s="184" t="s">
        <v>160</v>
      </c>
      <c r="E177" s="39"/>
      <c r="F177" s="185" t="s">
        <v>2582</v>
      </c>
      <c r="G177" s="39"/>
      <c r="H177" s="39"/>
      <c r="I177" s="181"/>
      <c r="J177" s="39"/>
      <c r="K177" s="39"/>
      <c r="L177" s="40"/>
      <c r="M177" s="182"/>
      <c r="N177" s="183"/>
      <c r="O177" s="73"/>
      <c r="P177" s="73"/>
      <c r="Q177" s="73"/>
      <c r="R177" s="73"/>
      <c r="S177" s="73"/>
      <c r="T177" s="74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20" t="s">
        <v>160</v>
      </c>
      <c r="AU177" s="20" t="s">
        <v>156</v>
      </c>
    </row>
    <row r="178" s="2" customFormat="1" ht="21.75" customHeight="1">
      <c r="A178" s="39"/>
      <c r="B178" s="165"/>
      <c r="C178" s="166" t="s">
        <v>399</v>
      </c>
      <c r="D178" s="166" t="s">
        <v>150</v>
      </c>
      <c r="E178" s="167" t="s">
        <v>2583</v>
      </c>
      <c r="F178" s="168" t="s">
        <v>2584</v>
      </c>
      <c r="G178" s="169" t="s">
        <v>369</v>
      </c>
      <c r="H178" s="170">
        <v>1</v>
      </c>
      <c r="I178" s="171"/>
      <c r="J178" s="172">
        <f>ROUND(I178*H178,2)</f>
        <v>0</v>
      </c>
      <c r="K178" s="168" t="s">
        <v>154</v>
      </c>
      <c r="L178" s="40"/>
      <c r="M178" s="173" t="s">
        <v>3</v>
      </c>
      <c r="N178" s="174" t="s">
        <v>48</v>
      </c>
      <c r="O178" s="73"/>
      <c r="P178" s="175">
        <f>O178*H178</f>
        <v>0</v>
      </c>
      <c r="Q178" s="175">
        <v>0.00069999999999999999</v>
      </c>
      <c r="R178" s="175">
        <f>Q178*H178</f>
        <v>0.00069999999999999999</v>
      </c>
      <c r="S178" s="175">
        <v>0</v>
      </c>
      <c r="T178" s="17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177" t="s">
        <v>282</v>
      </c>
      <c r="AT178" s="177" t="s">
        <v>150</v>
      </c>
      <c r="AU178" s="177" t="s">
        <v>156</v>
      </c>
      <c r="AY178" s="20" t="s">
        <v>148</v>
      </c>
      <c r="BE178" s="178">
        <f>IF(N178="základní",J178,0)</f>
        <v>0</v>
      </c>
      <c r="BF178" s="178">
        <f>IF(N178="snížená",J178,0)</f>
        <v>0</v>
      </c>
      <c r="BG178" s="178">
        <f>IF(N178="zákl. přenesená",J178,0)</f>
        <v>0</v>
      </c>
      <c r="BH178" s="178">
        <f>IF(N178="sníž. přenesená",J178,0)</f>
        <v>0</v>
      </c>
      <c r="BI178" s="178">
        <f>IF(N178="nulová",J178,0)</f>
        <v>0</v>
      </c>
      <c r="BJ178" s="20" t="s">
        <v>156</v>
      </c>
      <c r="BK178" s="178">
        <f>ROUND(I178*H178,2)</f>
        <v>0</v>
      </c>
      <c r="BL178" s="20" t="s">
        <v>282</v>
      </c>
      <c r="BM178" s="177" t="s">
        <v>2585</v>
      </c>
    </row>
    <row r="179" s="2" customFormat="1">
      <c r="A179" s="39"/>
      <c r="B179" s="40"/>
      <c r="C179" s="39"/>
      <c r="D179" s="179" t="s">
        <v>158</v>
      </c>
      <c r="E179" s="39"/>
      <c r="F179" s="180" t="s">
        <v>2586</v>
      </c>
      <c r="G179" s="39"/>
      <c r="H179" s="39"/>
      <c r="I179" s="181"/>
      <c r="J179" s="39"/>
      <c r="K179" s="39"/>
      <c r="L179" s="40"/>
      <c r="M179" s="182"/>
      <c r="N179" s="183"/>
      <c r="O179" s="73"/>
      <c r="P179" s="73"/>
      <c r="Q179" s="73"/>
      <c r="R179" s="73"/>
      <c r="S179" s="73"/>
      <c r="T179" s="74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20" t="s">
        <v>158</v>
      </c>
      <c r="AU179" s="20" t="s">
        <v>156</v>
      </c>
    </row>
    <row r="180" s="2" customFormat="1">
      <c r="A180" s="39"/>
      <c r="B180" s="40"/>
      <c r="C180" s="39"/>
      <c r="D180" s="184" t="s">
        <v>160</v>
      </c>
      <c r="E180" s="39"/>
      <c r="F180" s="185" t="s">
        <v>2587</v>
      </c>
      <c r="G180" s="39"/>
      <c r="H180" s="39"/>
      <c r="I180" s="181"/>
      <c r="J180" s="39"/>
      <c r="K180" s="39"/>
      <c r="L180" s="40"/>
      <c r="M180" s="182"/>
      <c r="N180" s="183"/>
      <c r="O180" s="73"/>
      <c r="P180" s="73"/>
      <c r="Q180" s="73"/>
      <c r="R180" s="73"/>
      <c r="S180" s="73"/>
      <c r="T180" s="74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20" t="s">
        <v>160</v>
      </c>
      <c r="AU180" s="20" t="s">
        <v>156</v>
      </c>
    </row>
    <row r="181" s="2" customFormat="1" ht="24.15" customHeight="1">
      <c r="A181" s="39"/>
      <c r="B181" s="165"/>
      <c r="C181" s="166" t="s">
        <v>405</v>
      </c>
      <c r="D181" s="166" t="s">
        <v>150</v>
      </c>
      <c r="E181" s="167" t="s">
        <v>2588</v>
      </c>
      <c r="F181" s="168" t="s">
        <v>2589</v>
      </c>
      <c r="G181" s="169" t="s">
        <v>369</v>
      </c>
      <c r="H181" s="170">
        <v>4</v>
      </c>
      <c r="I181" s="171"/>
      <c r="J181" s="172">
        <f>ROUND(I181*H181,2)</f>
        <v>0</v>
      </c>
      <c r="K181" s="168" t="s">
        <v>154</v>
      </c>
      <c r="L181" s="40"/>
      <c r="M181" s="173" t="s">
        <v>3</v>
      </c>
      <c r="N181" s="174" t="s">
        <v>48</v>
      </c>
      <c r="O181" s="73"/>
      <c r="P181" s="175">
        <f>O181*H181</f>
        <v>0</v>
      </c>
      <c r="Q181" s="175">
        <v>0.00040000000000000002</v>
      </c>
      <c r="R181" s="175">
        <f>Q181*H181</f>
        <v>0.0016000000000000001</v>
      </c>
      <c r="S181" s="175">
        <v>0</v>
      </c>
      <c r="T181" s="17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177" t="s">
        <v>282</v>
      </c>
      <c r="AT181" s="177" t="s">
        <v>150</v>
      </c>
      <c r="AU181" s="177" t="s">
        <v>156</v>
      </c>
      <c r="AY181" s="20" t="s">
        <v>148</v>
      </c>
      <c r="BE181" s="178">
        <f>IF(N181="základní",J181,0)</f>
        <v>0</v>
      </c>
      <c r="BF181" s="178">
        <f>IF(N181="snížená",J181,0)</f>
        <v>0</v>
      </c>
      <c r="BG181" s="178">
        <f>IF(N181="zákl. přenesená",J181,0)</f>
        <v>0</v>
      </c>
      <c r="BH181" s="178">
        <f>IF(N181="sníž. přenesená",J181,0)</f>
        <v>0</v>
      </c>
      <c r="BI181" s="178">
        <f>IF(N181="nulová",J181,0)</f>
        <v>0</v>
      </c>
      <c r="BJ181" s="20" t="s">
        <v>156</v>
      </c>
      <c r="BK181" s="178">
        <f>ROUND(I181*H181,2)</f>
        <v>0</v>
      </c>
      <c r="BL181" s="20" t="s">
        <v>282</v>
      </c>
      <c r="BM181" s="177" t="s">
        <v>2590</v>
      </c>
    </row>
    <row r="182" s="2" customFormat="1">
      <c r="A182" s="39"/>
      <c r="B182" s="40"/>
      <c r="C182" s="39"/>
      <c r="D182" s="179" t="s">
        <v>158</v>
      </c>
      <c r="E182" s="39"/>
      <c r="F182" s="180" t="s">
        <v>2591</v>
      </c>
      <c r="G182" s="39"/>
      <c r="H182" s="39"/>
      <c r="I182" s="181"/>
      <c r="J182" s="39"/>
      <c r="K182" s="39"/>
      <c r="L182" s="40"/>
      <c r="M182" s="182"/>
      <c r="N182" s="183"/>
      <c r="O182" s="73"/>
      <c r="P182" s="73"/>
      <c r="Q182" s="73"/>
      <c r="R182" s="73"/>
      <c r="S182" s="73"/>
      <c r="T182" s="74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20" t="s">
        <v>158</v>
      </c>
      <c r="AU182" s="20" t="s">
        <v>156</v>
      </c>
    </row>
    <row r="183" s="2" customFormat="1">
      <c r="A183" s="39"/>
      <c r="B183" s="40"/>
      <c r="C183" s="39"/>
      <c r="D183" s="184" t="s">
        <v>160</v>
      </c>
      <c r="E183" s="39"/>
      <c r="F183" s="185" t="s">
        <v>2592</v>
      </c>
      <c r="G183" s="39"/>
      <c r="H183" s="39"/>
      <c r="I183" s="181"/>
      <c r="J183" s="39"/>
      <c r="K183" s="39"/>
      <c r="L183" s="40"/>
      <c r="M183" s="182"/>
      <c r="N183" s="183"/>
      <c r="O183" s="73"/>
      <c r="P183" s="73"/>
      <c r="Q183" s="73"/>
      <c r="R183" s="73"/>
      <c r="S183" s="73"/>
      <c r="T183" s="74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20" t="s">
        <v>160</v>
      </c>
      <c r="AU183" s="20" t="s">
        <v>156</v>
      </c>
    </row>
    <row r="184" s="2" customFormat="1" ht="24.15" customHeight="1">
      <c r="A184" s="39"/>
      <c r="B184" s="165"/>
      <c r="C184" s="166" t="s">
        <v>413</v>
      </c>
      <c r="D184" s="166" t="s">
        <v>150</v>
      </c>
      <c r="E184" s="167" t="s">
        <v>2593</v>
      </c>
      <c r="F184" s="168" t="s">
        <v>2594</v>
      </c>
      <c r="G184" s="169" t="s">
        <v>369</v>
      </c>
      <c r="H184" s="170">
        <v>2</v>
      </c>
      <c r="I184" s="171"/>
      <c r="J184" s="172">
        <f>ROUND(I184*H184,2)</f>
        <v>0</v>
      </c>
      <c r="K184" s="168" t="s">
        <v>154</v>
      </c>
      <c r="L184" s="40"/>
      <c r="M184" s="173" t="s">
        <v>3</v>
      </c>
      <c r="N184" s="174" t="s">
        <v>48</v>
      </c>
      <c r="O184" s="73"/>
      <c r="P184" s="175">
        <f>O184*H184</f>
        <v>0</v>
      </c>
      <c r="Q184" s="175">
        <v>0.00056999999999999998</v>
      </c>
      <c r="R184" s="175">
        <f>Q184*H184</f>
        <v>0.00114</v>
      </c>
      <c r="S184" s="175">
        <v>0</v>
      </c>
      <c r="T184" s="17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177" t="s">
        <v>282</v>
      </c>
      <c r="AT184" s="177" t="s">
        <v>150</v>
      </c>
      <c r="AU184" s="177" t="s">
        <v>156</v>
      </c>
      <c r="AY184" s="20" t="s">
        <v>148</v>
      </c>
      <c r="BE184" s="178">
        <f>IF(N184="základní",J184,0)</f>
        <v>0</v>
      </c>
      <c r="BF184" s="178">
        <f>IF(N184="snížená",J184,0)</f>
        <v>0</v>
      </c>
      <c r="BG184" s="178">
        <f>IF(N184="zákl. přenesená",J184,0)</f>
        <v>0</v>
      </c>
      <c r="BH184" s="178">
        <f>IF(N184="sníž. přenesená",J184,0)</f>
        <v>0</v>
      </c>
      <c r="BI184" s="178">
        <f>IF(N184="nulová",J184,0)</f>
        <v>0</v>
      </c>
      <c r="BJ184" s="20" t="s">
        <v>156</v>
      </c>
      <c r="BK184" s="178">
        <f>ROUND(I184*H184,2)</f>
        <v>0</v>
      </c>
      <c r="BL184" s="20" t="s">
        <v>282</v>
      </c>
      <c r="BM184" s="177" t="s">
        <v>2595</v>
      </c>
    </row>
    <row r="185" s="2" customFormat="1">
      <c r="A185" s="39"/>
      <c r="B185" s="40"/>
      <c r="C185" s="39"/>
      <c r="D185" s="179" t="s">
        <v>158</v>
      </c>
      <c r="E185" s="39"/>
      <c r="F185" s="180" t="s">
        <v>2596</v>
      </c>
      <c r="G185" s="39"/>
      <c r="H185" s="39"/>
      <c r="I185" s="181"/>
      <c r="J185" s="39"/>
      <c r="K185" s="39"/>
      <c r="L185" s="40"/>
      <c r="M185" s="182"/>
      <c r="N185" s="183"/>
      <c r="O185" s="73"/>
      <c r="P185" s="73"/>
      <c r="Q185" s="73"/>
      <c r="R185" s="73"/>
      <c r="S185" s="73"/>
      <c r="T185" s="74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20" t="s">
        <v>158</v>
      </c>
      <c r="AU185" s="20" t="s">
        <v>156</v>
      </c>
    </row>
    <row r="186" s="2" customFormat="1">
      <c r="A186" s="39"/>
      <c r="B186" s="40"/>
      <c r="C186" s="39"/>
      <c r="D186" s="184" t="s">
        <v>160</v>
      </c>
      <c r="E186" s="39"/>
      <c r="F186" s="185" t="s">
        <v>2597</v>
      </c>
      <c r="G186" s="39"/>
      <c r="H186" s="39"/>
      <c r="I186" s="181"/>
      <c r="J186" s="39"/>
      <c r="K186" s="39"/>
      <c r="L186" s="40"/>
      <c r="M186" s="182"/>
      <c r="N186" s="183"/>
      <c r="O186" s="73"/>
      <c r="P186" s="73"/>
      <c r="Q186" s="73"/>
      <c r="R186" s="73"/>
      <c r="S186" s="73"/>
      <c r="T186" s="74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20" t="s">
        <v>160</v>
      </c>
      <c r="AU186" s="20" t="s">
        <v>156</v>
      </c>
    </row>
    <row r="187" s="2" customFormat="1" ht="24.15" customHeight="1">
      <c r="A187" s="39"/>
      <c r="B187" s="165"/>
      <c r="C187" s="166" t="s">
        <v>420</v>
      </c>
      <c r="D187" s="166" t="s">
        <v>150</v>
      </c>
      <c r="E187" s="167" t="s">
        <v>2598</v>
      </c>
      <c r="F187" s="168" t="s">
        <v>2599</v>
      </c>
      <c r="G187" s="169" t="s">
        <v>369</v>
      </c>
      <c r="H187" s="170">
        <v>2</v>
      </c>
      <c r="I187" s="171"/>
      <c r="J187" s="172">
        <f>ROUND(I187*H187,2)</f>
        <v>0</v>
      </c>
      <c r="K187" s="168" t="s">
        <v>154</v>
      </c>
      <c r="L187" s="40"/>
      <c r="M187" s="173" t="s">
        <v>3</v>
      </c>
      <c r="N187" s="174" t="s">
        <v>48</v>
      </c>
      <c r="O187" s="73"/>
      <c r="P187" s="175">
        <f>O187*H187</f>
        <v>0</v>
      </c>
      <c r="Q187" s="175">
        <v>0.00080000000000000004</v>
      </c>
      <c r="R187" s="175">
        <f>Q187*H187</f>
        <v>0.0016000000000000001</v>
      </c>
      <c r="S187" s="175">
        <v>0</v>
      </c>
      <c r="T187" s="17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177" t="s">
        <v>282</v>
      </c>
      <c r="AT187" s="177" t="s">
        <v>150</v>
      </c>
      <c r="AU187" s="177" t="s">
        <v>156</v>
      </c>
      <c r="AY187" s="20" t="s">
        <v>148</v>
      </c>
      <c r="BE187" s="178">
        <f>IF(N187="základní",J187,0)</f>
        <v>0</v>
      </c>
      <c r="BF187" s="178">
        <f>IF(N187="snížená",J187,0)</f>
        <v>0</v>
      </c>
      <c r="BG187" s="178">
        <f>IF(N187="zákl. přenesená",J187,0)</f>
        <v>0</v>
      </c>
      <c r="BH187" s="178">
        <f>IF(N187="sníž. přenesená",J187,0)</f>
        <v>0</v>
      </c>
      <c r="BI187" s="178">
        <f>IF(N187="nulová",J187,0)</f>
        <v>0</v>
      </c>
      <c r="BJ187" s="20" t="s">
        <v>156</v>
      </c>
      <c r="BK187" s="178">
        <f>ROUND(I187*H187,2)</f>
        <v>0</v>
      </c>
      <c r="BL187" s="20" t="s">
        <v>282</v>
      </c>
      <c r="BM187" s="177" t="s">
        <v>2600</v>
      </c>
    </row>
    <row r="188" s="2" customFormat="1">
      <c r="A188" s="39"/>
      <c r="B188" s="40"/>
      <c r="C188" s="39"/>
      <c r="D188" s="179" t="s">
        <v>158</v>
      </c>
      <c r="E188" s="39"/>
      <c r="F188" s="180" t="s">
        <v>2601</v>
      </c>
      <c r="G188" s="39"/>
      <c r="H188" s="39"/>
      <c r="I188" s="181"/>
      <c r="J188" s="39"/>
      <c r="K188" s="39"/>
      <c r="L188" s="40"/>
      <c r="M188" s="182"/>
      <c r="N188" s="183"/>
      <c r="O188" s="73"/>
      <c r="P188" s="73"/>
      <c r="Q188" s="73"/>
      <c r="R188" s="73"/>
      <c r="S188" s="73"/>
      <c r="T188" s="74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20" t="s">
        <v>158</v>
      </c>
      <c r="AU188" s="20" t="s">
        <v>156</v>
      </c>
    </row>
    <row r="189" s="2" customFormat="1">
      <c r="A189" s="39"/>
      <c r="B189" s="40"/>
      <c r="C189" s="39"/>
      <c r="D189" s="184" t="s">
        <v>160</v>
      </c>
      <c r="E189" s="39"/>
      <c r="F189" s="185" t="s">
        <v>2602</v>
      </c>
      <c r="G189" s="39"/>
      <c r="H189" s="39"/>
      <c r="I189" s="181"/>
      <c r="J189" s="39"/>
      <c r="K189" s="39"/>
      <c r="L189" s="40"/>
      <c r="M189" s="182"/>
      <c r="N189" s="183"/>
      <c r="O189" s="73"/>
      <c r="P189" s="73"/>
      <c r="Q189" s="73"/>
      <c r="R189" s="73"/>
      <c r="S189" s="73"/>
      <c r="T189" s="74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20" t="s">
        <v>160</v>
      </c>
      <c r="AU189" s="20" t="s">
        <v>156</v>
      </c>
    </row>
    <row r="190" s="2" customFormat="1" ht="24.15" customHeight="1">
      <c r="A190" s="39"/>
      <c r="B190" s="165"/>
      <c r="C190" s="166" t="s">
        <v>427</v>
      </c>
      <c r="D190" s="166" t="s">
        <v>150</v>
      </c>
      <c r="E190" s="167" t="s">
        <v>2603</v>
      </c>
      <c r="F190" s="168" t="s">
        <v>2604</v>
      </c>
      <c r="G190" s="169" t="s">
        <v>369</v>
      </c>
      <c r="H190" s="170">
        <v>1</v>
      </c>
      <c r="I190" s="171"/>
      <c r="J190" s="172">
        <f>ROUND(I190*H190,2)</f>
        <v>0</v>
      </c>
      <c r="K190" s="168" t="s">
        <v>154</v>
      </c>
      <c r="L190" s="40"/>
      <c r="M190" s="173" t="s">
        <v>3</v>
      </c>
      <c r="N190" s="174" t="s">
        <v>48</v>
      </c>
      <c r="O190" s="73"/>
      <c r="P190" s="175">
        <f>O190*H190</f>
        <v>0</v>
      </c>
      <c r="Q190" s="175">
        <v>0.00042999999999999999</v>
      </c>
      <c r="R190" s="175">
        <f>Q190*H190</f>
        <v>0.00042999999999999999</v>
      </c>
      <c r="S190" s="175">
        <v>0</v>
      </c>
      <c r="T190" s="17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177" t="s">
        <v>282</v>
      </c>
      <c r="AT190" s="177" t="s">
        <v>150</v>
      </c>
      <c r="AU190" s="177" t="s">
        <v>156</v>
      </c>
      <c r="AY190" s="20" t="s">
        <v>148</v>
      </c>
      <c r="BE190" s="178">
        <f>IF(N190="základní",J190,0)</f>
        <v>0</v>
      </c>
      <c r="BF190" s="178">
        <f>IF(N190="snížená",J190,0)</f>
        <v>0</v>
      </c>
      <c r="BG190" s="178">
        <f>IF(N190="zákl. přenesená",J190,0)</f>
        <v>0</v>
      </c>
      <c r="BH190" s="178">
        <f>IF(N190="sníž. přenesená",J190,0)</f>
        <v>0</v>
      </c>
      <c r="BI190" s="178">
        <f>IF(N190="nulová",J190,0)</f>
        <v>0</v>
      </c>
      <c r="BJ190" s="20" t="s">
        <v>156</v>
      </c>
      <c r="BK190" s="178">
        <f>ROUND(I190*H190,2)</f>
        <v>0</v>
      </c>
      <c r="BL190" s="20" t="s">
        <v>282</v>
      </c>
      <c r="BM190" s="177" t="s">
        <v>2605</v>
      </c>
    </row>
    <row r="191" s="2" customFormat="1">
      <c r="A191" s="39"/>
      <c r="B191" s="40"/>
      <c r="C191" s="39"/>
      <c r="D191" s="179" t="s">
        <v>158</v>
      </c>
      <c r="E191" s="39"/>
      <c r="F191" s="180" t="s">
        <v>2606</v>
      </c>
      <c r="G191" s="39"/>
      <c r="H191" s="39"/>
      <c r="I191" s="181"/>
      <c r="J191" s="39"/>
      <c r="K191" s="39"/>
      <c r="L191" s="40"/>
      <c r="M191" s="182"/>
      <c r="N191" s="183"/>
      <c r="O191" s="73"/>
      <c r="P191" s="73"/>
      <c r="Q191" s="73"/>
      <c r="R191" s="73"/>
      <c r="S191" s="73"/>
      <c r="T191" s="74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20" t="s">
        <v>158</v>
      </c>
      <c r="AU191" s="20" t="s">
        <v>156</v>
      </c>
    </row>
    <row r="192" s="2" customFormat="1">
      <c r="A192" s="39"/>
      <c r="B192" s="40"/>
      <c r="C192" s="39"/>
      <c r="D192" s="184" t="s">
        <v>160</v>
      </c>
      <c r="E192" s="39"/>
      <c r="F192" s="185" t="s">
        <v>2607</v>
      </c>
      <c r="G192" s="39"/>
      <c r="H192" s="39"/>
      <c r="I192" s="181"/>
      <c r="J192" s="39"/>
      <c r="K192" s="39"/>
      <c r="L192" s="40"/>
      <c r="M192" s="182"/>
      <c r="N192" s="183"/>
      <c r="O192" s="73"/>
      <c r="P192" s="73"/>
      <c r="Q192" s="73"/>
      <c r="R192" s="73"/>
      <c r="S192" s="73"/>
      <c r="T192" s="74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20" t="s">
        <v>160</v>
      </c>
      <c r="AU192" s="20" t="s">
        <v>156</v>
      </c>
    </row>
    <row r="193" s="2" customFormat="1" ht="16.5" customHeight="1">
      <c r="A193" s="39"/>
      <c r="B193" s="165"/>
      <c r="C193" s="166" t="s">
        <v>435</v>
      </c>
      <c r="D193" s="166" t="s">
        <v>150</v>
      </c>
      <c r="E193" s="167" t="s">
        <v>2608</v>
      </c>
      <c r="F193" s="168" t="s">
        <v>2609</v>
      </c>
      <c r="G193" s="169" t="s">
        <v>369</v>
      </c>
      <c r="H193" s="170">
        <v>8</v>
      </c>
      <c r="I193" s="171"/>
      <c r="J193" s="172">
        <f>ROUND(I193*H193,2)</f>
        <v>0</v>
      </c>
      <c r="K193" s="168" t="s">
        <v>154</v>
      </c>
      <c r="L193" s="40"/>
      <c r="M193" s="173" t="s">
        <v>3</v>
      </c>
      <c r="N193" s="174" t="s">
        <v>48</v>
      </c>
      <c r="O193" s="73"/>
      <c r="P193" s="175">
        <f>O193*H193</f>
        <v>0</v>
      </c>
      <c r="Q193" s="175">
        <v>0</v>
      </c>
      <c r="R193" s="175">
        <f>Q193*H193</f>
        <v>0</v>
      </c>
      <c r="S193" s="175">
        <v>0.0055999999999999999</v>
      </c>
      <c r="T193" s="176">
        <f>S193*H193</f>
        <v>0.0448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177" t="s">
        <v>282</v>
      </c>
      <c r="AT193" s="177" t="s">
        <v>150</v>
      </c>
      <c r="AU193" s="177" t="s">
        <v>156</v>
      </c>
      <c r="AY193" s="20" t="s">
        <v>148</v>
      </c>
      <c r="BE193" s="178">
        <f>IF(N193="základní",J193,0)</f>
        <v>0</v>
      </c>
      <c r="BF193" s="178">
        <f>IF(N193="snížená",J193,0)</f>
        <v>0</v>
      </c>
      <c r="BG193" s="178">
        <f>IF(N193="zákl. přenesená",J193,0)</f>
        <v>0</v>
      </c>
      <c r="BH193" s="178">
        <f>IF(N193="sníž. přenesená",J193,0)</f>
        <v>0</v>
      </c>
      <c r="BI193" s="178">
        <f>IF(N193="nulová",J193,0)</f>
        <v>0</v>
      </c>
      <c r="BJ193" s="20" t="s">
        <v>156</v>
      </c>
      <c r="BK193" s="178">
        <f>ROUND(I193*H193,2)</f>
        <v>0</v>
      </c>
      <c r="BL193" s="20" t="s">
        <v>282</v>
      </c>
      <c r="BM193" s="177" t="s">
        <v>2610</v>
      </c>
    </row>
    <row r="194" s="2" customFormat="1">
      <c r="A194" s="39"/>
      <c r="B194" s="40"/>
      <c r="C194" s="39"/>
      <c r="D194" s="179" t="s">
        <v>158</v>
      </c>
      <c r="E194" s="39"/>
      <c r="F194" s="180" t="s">
        <v>2609</v>
      </c>
      <c r="G194" s="39"/>
      <c r="H194" s="39"/>
      <c r="I194" s="181"/>
      <c r="J194" s="39"/>
      <c r="K194" s="39"/>
      <c r="L194" s="40"/>
      <c r="M194" s="182"/>
      <c r="N194" s="183"/>
      <c r="O194" s="73"/>
      <c r="P194" s="73"/>
      <c r="Q194" s="73"/>
      <c r="R194" s="73"/>
      <c r="S194" s="73"/>
      <c r="T194" s="74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20" t="s">
        <v>158</v>
      </c>
      <c r="AU194" s="20" t="s">
        <v>156</v>
      </c>
    </row>
    <row r="195" s="2" customFormat="1">
      <c r="A195" s="39"/>
      <c r="B195" s="40"/>
      <c r="C195" s="39"/>
      <c r="D195" s="184" t="s">
        <v>160</v>
      </c>
      <c r="E195" s="39"/>
      <c r="F195" s="185" t="s">
        <v>2611</v>
      </c>
      <c r="G195" s="39"/>
      <c r="H195" s="39"/>
      <c r="I195" s="181"/>
      <c r="J195" s="39"/>
      <c r="K195" s="39"/>
      <c r="L195" s="40"/>
      <c r="M195" s="182"/>
      <c r="N195" s="183"/>
      <c r="O195" s="73"/>
      <c r="P195" s="73"/>
      <c r="Q195" s="73"/>
      <c r="R195" s="73"/>
      <c r="S195" s="73"/>
      <c r="T195" s="74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20" t="s">
        <v>160</v>
      </c>
      <c r="AU195" s="20" t="s">
        <v>156</v>
      </c>
    </row>
    <row r="196" s="2" customFormat="1" ht="33" customHeight="1">
      <c r="A196" s="39"/>
      <c r="B196" s="165"/>
      <c r="C196" s="166" t="s">
        <v>444</v>
      </c>
      <c r="D196" s="166" t="s">
        <v>150</v>
      </c>
      <c r="E196" s="167" t="s">
        <v>2612</v>
      </c>
      <c r="F196" s="168" t="s">
        <v>2613</v>
      </c>
      <c r="G196" s="169" t="s">
        <v>369</v>
      </c>
      <c r="H196" s="170">
        <v>4</v>
      </c>
      <c r="I196" s="171"/>
      <c r="J196" s="172">
        <f>ROUND(I196*H196,2)</f>
        <v>0</v>
      </c>
      <c r="K196" s="168" t="s">
        <v>154</v>
      </c>
      <c r="L196" s="40"/>
      <c r="M196" s="173" t="s">
        <v>3</v>
      </c>
      <c r="N196" s="174" t="s">
        <v>48</v>
      </c>
      <c r="O196" s="73"/>
      <c r="P196" s="175">
        <f>O196*H196</f>
        <v>0</v>
      </c>
      <c r="Q196" s="175">
        <v>0.0011800000000000001</v>
      </c>
      <c r="R196" s="175">
        <f>Q196*H196</f>
        <v>0.0047200000000000002</v>
      </c>
      <c r="S196" s="175">
        <v>0</v>
      </c>
      <c r="T196" s="17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177" t="s">
        <v>282</v>
      </c>
      <c r="AT196" s="177" t="s">
        <v>150</v>
      </c>
      <c r="AU196" s="177" t="s">
        <v>156</v>
      </c>
      <c r="AY196" s="20" t="s">
        <v>148</v>
      </c>
      <c r="BE196" s="178">
        <f>IF(N196="základní",J196,0)</f>
        <v>0</v>
      </c>
      <c r="BF196" s="178">
        <f>IF(N196="snížená",J196,0)</f>
        <v>0</v>
      </c>
      <c r="BG196" s="178">
        <f>IF(N196="zákl. přenesená",J196,0)</f>
        <v>0</v>
      </c>
      <c r="BH196" s="178">
        <f>IF(N196="sníž. přenesená",J196,0)</f>
        <v>0</v>
      </c>
      <c r="BI196" s="178">
        <f>IF(N196="nulová",J196,0)</f>
        <v>0</v>
      </c>
      <c r="BJ196" s="20" t="s">
        <v>156</v>
      </c>
      <c r="BK196" s="178">
        <f>ROUND(I196*H196,2)</f>
        <v>0</v>
      </c>
      <c r="BL196" s="20" t="s">
        <v>282</v>
      </c>
      <c r="BM196" s="177" t="s">
        <v>2614</v>
      </c>
    </row>
    <row r="197" s="2" customFormat="1">
      <c r="A197" s="39"/>
      <c r="B197" s="40"/>
      <c r="C197" s="39"/>
      <c r="D197" s="179" t="s">
        <v>158</v>
      </c>
      <c r="E197" s="39"/>
      <c r="F197" s="180" t="s">
        <v>2615</v>
      </c>
      <c r="G197" s="39"/>
      <c r="H197" s="39"/>
      <c r="I197" s="181"/>
      <c r="J197" s="39"/>
      <c r="K197" s="39"/>
      <c r="L197" s="40"/>
      <c r="M197" s="182"/>
      <c r="N197" s="183"/>
      <c r="O197" s="73"/>
      <c r="P197" s="73"/>
      <c r="Q197" s="73"/>
      <c r="R197" s="73"/>
      <c r="S197" s="73"/>
      <c r="T197" s="74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20" t="s">
        <v>158</v>
      </c>
      <c r="AU197" s="20" t="s">
        <v>156</v>
      </c>
    </row>
    <row r="198" s="2" customFormat="1">
      <c r="A198" s="39"/>
      <c r="B198" s="40"/>
      <c r="C198" s="39"/>
      <c r="D198" s="184" t="s">
        <v>160</v>
      </c>
      <c r="E198" s="39"/>
      <c r="F198" s="185" t="s">
        <v>2616</v>
      </c>
      <c r="G198" s="39"/>
      <c r="H198" s="39"/>
      <c r="I198" s="181"/>
      <c r="J198" s="39"/>
      <c r="K198" s="39"/>
      <c r="L198" s="40"/>
      <c r="M198" s="182"/>
      <c r="N198" s="183"/>
      <c r="O198" s="73"/>
      <c r="P198" s="73"/>
      <c r="Q198" s="73"/>
      <c r="R198" s="73"/>
      <c r="S198" s="73"/>
      <c r="T198" s="74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20" t="s">
        <v>160</v>
      </c>
      <c r="AU198" s="20" t="s">
        <v>156</v>
      </c>
    </row>
    <row r="199" s="2" customFormat="1" ht="33" customHeight="1">
      <c r="A199" s="39"/>
      <c r="B199" s="165"/>
      <c r="C199" s="166" t="s">
        <v>452</v>
      </c>
      <c r="D199" s="166" t="s">
        <v>150</v>
      </c>
      <c r="E199" s="167" t="s">
        <v>2617</v>
      </c>
      <c r="F199" s="168" t="s">
        <v>2618</v>
      </c>
      <c r="G199" s="169" t="s">
        <v>369</v>
      </c>
      <c r="H199" s="170">
        <v>1</v>
      </c>
      <c r="I199" s="171"/>
      <c r="J199" s="172">
        <f>ROUND(I199*H199,2)</f>
        <v>0</v>
      </c>
      <c r="K199" s="168" t="s">
        <v>154</v>
      </c>
      <c r="L199" s="40"/>
      <c r="M199" s="173" t="s">
        <v>3</v>
      </c>
      <c r="N199" s="174" t="s">
        <v>48</v>
      </c>
      <c r="O199" s="73"/>
      <c r="P199" s="175">
        <f>O199*H199</f>
        <v>0</v>
      </c>
      <c r="Q199" s="175">
        <v>0.00189</v>
      </c>
      <c r="R199" s="175">
        <f>Q199*H199</f>
        <v>0.00189</v>
      </c>
      <c r="S199" s="175">
        <v>0</v>
      </c>
      <c r="T199" s="17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177" t="s">
        <v>282</v>
      </c>
      <c r="AT199" s="177" t="s">
        <v>150</v>
      </c>
      <c r="AU199" s="177" t="s">
        <v>156</v>
      </c>
      <c r="AY199" s="20" t="s">
        <v>148</v>
      </c>
      <c r="BE199" s="178">
        <f>IF(N199="základní",J199,0)</f>
        <v>0</v>
      </c>
      <c r="BF199" s="178">
        <f>IF(N199="snížená",J199,0)</f>
        <v>0</v>
      </c>
      <c r="BG199" s="178">
        <f>IF(N199="zákl. přenesená",J199,0)</f>
        <v>0</v>
      </c>
      <c r="BH199" s="178">
        <f>IF(N199="sníž. přenesená",J199,0)</f>
        <v>0</v>
      </c>
      <c r="BI199" s="178">
        <f>IF(N199="nulová",J199,0)</f>
        <v>0</v>
      </c>
      <c r="BJ199" s="20" t="s">
        <v>156</v>
      </c>
      <c r="BK199" s="178">
        <f>ROUND(I199*H199,2)</f>
        <v>0</v>
      </c>
      <c r="BL199" s="20" t="s">
        <v>282</v>
      </c>
      <c r="BM199" s="177" t="s">
        <v>2619</v>
      </c>
    </row>
    <row r="200" s="2" customFormat="1">
      <c r="A200" s="39"/>
      <c r="B200" s="40"/>
      <c r="C200" s="39"/>
      <c r="D200" s="179" t="s">
        <v>158</v>
      </c>
      <c r="E200" s="39"/>
      <c r="F200" s="180" t="s">
        <v>2620</v>
      </c>
      <c r="G200" s="39"/>
      <c r="H200" s="39"/>
      <c r="I200" s="181"/>
      <c r="J200" s="39"/>
      <c r="K200" s="39"/>
      <c r="L200" s="40"/>
      <c r="M200" s="182"/>
      <c r="N200" s="183"/>
      <c r="O200" s="73"/>
      <c r="P200" s="73"/>
      <c r="Q200" s="73"/>
      <c r="R200" s="73"/>
      <c r="S200" s="73"/>
      <c r="T200" s="74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20" t="s">
        <v>158</v>
      </c>
      <c r="AU200" s="20" t="s">
        <v>156</v>
      </c>
    </row>
    <row r="201" s="2" customFormat="1">
      <c r="A201" s="39"/>
      <c r="B201" s="40"/>
      <c r="C201" s="39"/>
      <c r="D201" s="184" t="s">
        <v>160</v>
      </c>
      <c r="E201" s="39"/>
      <c r="F201" s="185" t="s">
        <v>2621</v>
      </c>
      <c r="G201" s="39"/>
      <c r="H201" s="39"/>
      <c r="I201" s="181"/>
      <c r="J201" s="39"/>
      <c r="K201" s="39"/>
      <c r="L201" s="40"/>
      <c r="M201" s="182"/>
      <c r="N201" s="183"/>
      <c r="O201" s="73"/>
      <c r="P201" s="73"/>
      <c r="Q201" s="73"/>
      <c r="R201" s="73"/>
      <c r="S201" s="73"/>
      <c r="T201" s="74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20" t="s">
        <v>160</v>
      </c>
      <c r="AU201" s="20" t="s">
        <v>156</v>
      </c>
    </row>
    <row r="202" s="2" customFormat="1" ht="21.75" customHeight="1">
      <c r="A202" s="39"/>
      <c r="B202" s="165"/>
      <c r="C202" s="166" t="s">
        <v>460</v>
      </c>
      <c r="D202" s="166" t="s">
        <v>150</v>
      </c>
      <c r="E202" s="167" t="s">
        <v>2622</v>
      </c>
      <c r="F202" s="168" t="s">
        <v>2623</v>
      </c>
      <c r="G202" s="169" t="s">
        <v>276</v>
      </c>
      <c r="H202" s="170">
        <v>410</v>
      </c>
      <c r="I202" s="171"/>
      <c r="J202" s="172">
        <f>ROUND(I202*H202,2)</f>
        <v>0</v>
      </c>
      <c r="K202" s="168" t="s">
        <v>154</v>
      </c>
      <c r="L202" s="40"/>
      <c r="M202" s="173" t="s">
        <v>3</v>
      </c>
      <c r="N202" s="174" t="s">
        <v>48</v>
      </c>
      <c r="O202" s="73"/>
      <c r="P202" s="175">
        <f>O202*H202</f>
        <v>0</v>
      </c>
      <c r="Q202" s="175">
        <v>1.0000000000000001E-05</v>
      </c>
      <c r="R202" s="175">
        <f>Q202*H202</f>
        <v>0.0041000000000000003</v>
      </c>
      <c r="S202" s="175">
        <v>0</v>
      </c>
      <c r="T202" s="17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177" t="s">
        <v>282</v>
      </c>
      <c r="AT202" s="177" t="s">
        <v>150</v>
      </c>
      <c r="AU202" s="177" t="s">
        <v>156</v>
      </c>
      <c r="AY202" s="20" t="s">
        <v>148</v>
      </c>
      <c r="BE202" s="178">
        <f>IF(N202="základní",J202,0)</f>
        <v>0</v>
      </c>
      <c r="BF202" s="178">
        <f>IF(N202="snížená",J202,0)</f>
        <v>0</v>
      </c>
      <c r="BG202" s="178">
        <f>IF(N202="zákl. přenesená",J202,0)</f>
        <v>0</v>
      </c>
      <c r="BH202" s="178">
        <f>IF(N202="sníž. přenesená",J202,0)</f>
        <v>0</v>
      </c>
      <c r="BI202" s="178">
        <f>IF(N202="nulová",J202,0)</f>
        <v>0</v>
      </c>
      <c r="BJ202" s="20" t="s">
        <v>156</v>
      </c>
      <c r="BK202" s="178">
        <f>ROUND(I202*H202,2)</f>
        <v>0</v>
      </c>
      <c r="BL202" s="20" t="s">
        <v>282</v>
      </c>
      <c r="BM202" s="177" t="s">
        <v>2624</v>
      </c>
    </row>
    <row r="203" s="2" customFormat="1">
      <c r="A203" s="39"/>
      <c r="B203" s="40"/>
      <c r="C203" s="39"/>
      <c r="D203" s="179" t="s">
        <v>158</v>
      </c>
      <c r="E203" s="39"/>
      <c r="F203" s="180" t="s">
        <v>2625</v>
      </c>
      <c r="G203" s="39"/>
      <c r="H203" s="39"/>
      <c r="I203" s="181"/>
      <c r="J203" s="39"/>
      <c r="K203" s="39"/>
      <c r="L203" s="40"/>
      <c r="M203" s="182"/>
      <c r="N203" s="183"/>
      <c r="O203" s="73"/>
      <c r="P203" s="73"/>
      <c r="Q203" s="73"/>
      <c r="R203" s="73"/>
      <c r="S203" s="73"/>
      <c r="T203" s="74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20" t="s">
        <v>158</v>
      </c>
      <c r="AU203" s="20" t="s">
        <v>156</v>
      </c>
    </row>
    <row r="204" s="2" customFormat="1">
      <c r="A204" s="39"/>
      <c r="B204" s="40"/>
      <c r="C204" s="39"/>
      <c r="D204" s="184" t="s">
        <v>160</v>
      </c>
      <c r="E204" s="39"/>
      <c r="F204" s="185" t="s">
        <v>2626</v>
      </c>
      <c r="G204" s="39"/>
      <c r="H204" s="39"/>
      <c r="I204" s="181"/>
      <c r="J204" s="39"/>
      <c r="K204" s="39"/>
      <c r="L204" s="40"/>
      <c r="M204" s="182"/>
      <c r="N204" s="183"/>
      <c r="O204" s="73"/>
      <c r="P204" s="73"/>
      <c r="Q204" s="73"/>
      <c r="R204" s="73"/>
      <c r="S204" s="73"/>
      <c r="T204" s="74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20" t="s">
        <v>160</v>
      </c>
      <c r="AU204" s="20" t="s">
        <v>156</v>
      </c>
    </row>
    <row r="205" s="2" customFormat="1" ht="24.15" customHeight="1">
      <c r="A205" s="39"/>
      <c r="B205" s="165"/>
      <c r="C205" s="166" t="s">
        <v>466</v>
      </c>
      <c r="D205" s="166" t="s">
        <v>150</v>
      </c>
      <c r="E205" s="167" t="s">
        <v>2627</v>
      </c>
      <c r="F205" s="168" t="s">
        <v>2628</v>
      </c>
      <c r="G205" s="169" t="s">
        <v>853</v>
      </c>
      <c r="H205" s="222"/>
      <c r="I205" s="171"/>
      <c r="J205" s="172">
        <f>ROUND(I205*H205,2)</f>
        <v>0</v>
      </c>
      <c r="K205" s="168" t="s">
        <v>154</v>
      </c>
      <c r="L205" s="40"/>
      <c r="M205" s="173" t="s">
        <v>3</v>
      </c>
      <c r="N205" s="174" t="s">
        <v>48</v>
      </c>
      <c r="O205" s="73"/>
      <c r="P205" s="175">
        <f>O205*H205</f>
        <v>0</v>
      </c>
      <c r="Q205" s="175">
        <v>0</v>
      </c>
      <c r="R205" s="175">
        <f>Q205*H205</f>
        <v>0</v>
      </c>
      <c r="S205" s="175">
        <v>0</v>
      </c>
      <c r="T205" s="17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177" t="s">
        <v>282</v>
      </c>
      <c r="AT205" s="177" t="s">
        <v>150</v>
      </c>
      <c r="AU205" s="177" t="s">
        <v>156</v>
      </c>
      <c r="AY205" s="20" t="s">
        <v>148</v>
      </c>
      <c r="BE205" s="178">
        <f>IF(N205="základní",J205,0)</f>
        <v>0</v>
      </c>
      <c r="BF205" s="178">
        <f>IF(N205="snížená",J205,0)</f>
        <v>0</v>
      </c>
      <c r="BG205" s="178">
        <f>IF(N205="zákl. přenesená",J205,0)</f>
        <v>0</v>
      </c>
      <c r="BH205" s="178">
        <f>IF(N205="sníž. přenesená",J205,0)</f>
        <v>0</v>
      </c>
      <c r="BI205" s="178">
        <f>IF(N205="nulová",J205,0)</f>
        <v>0</v>
      </c>
      <c r="BJ205" s="20" t="s">
        <v>156</v>
      </c>
      <c r="BK205" s="178">
        <f>ROUND(I205*H205,2)</f>
        <v>0</v>
      </c>
      <c r="BL205" s="20" t="s">
        <v>282</v>
      </c>
      <c r="BM205" s="177" t="s">
        <v>2629</v>
      </c>
    </row>
    <row r="206" s="2" customFormat="1">
      <c r="A206" s="39"/>
      <c r="B206" s="40"/>
      <c r="C206" s="39"/>
      <c r="D206" s="179" t="s">
        <v>158</v>
      </c>
      <c r="E206" s="39"/>
      <c r="F206" s="180" t="s">
        <v>2630</v>
      </c>
      <c r="G206" s="39"/>
      <c r="H206" s="39"/>
      <c r="I206" s="181"/>
      <c r="J206" s="39"/>
      <c r="K206" s="39"/>
      <c r="L206" s="40"/>
      <c r="M206" s="182"/>
      <c r="N206" s="183"/>
      <c r="O206" s="73"/>
      <c r="P206" s="73"/>
      <c r="Q206" s="73"/>
      <c r="R206" s="73"/>
      <c r="S206" s="73"/>
      <c r="T206" s="74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20" t="s">
        <v>158</v>
      </c>
      <c r="AU206" s="20" t="s">
        <v>156</v>
      </c>
    </row>
    <row r="207" s="2" customFormat="1">
      <c r="A207" s="39"/>
      <c r="B207" s="40"/>
      <c r="C207" s="39"/>
      <c r="D207" s="184" t="s">
        <v>160</v>
      </c>
      <c r="E207" s="39"/>
      <c r="F207" s="185" t="s">
        <v>2631</v>
      </c>
      <c r="G207" s="39"/>
      <c r="H207" s="39"/>
      <c r="I207" s="181"/>
      <c r="J207" s="39"/>
      <c r="K207" s="39"/>
      <c r="L207" s="40"/>
      <c r="M207" s="182"/>
      <c r="N207" s="183"/>
      <c r="O207" s="73"/>
      <c r="P207" s="73"/>
      <c r="Q207" s="73"/>
      <c r="R207" s="73"/>
      <c r="S207" s="73"/>
      <c r="T207" s="74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20" t="s">
        <v>160</v>
      </c>
      <c r="AU207" s="20" t="s">
        <v>156</v>
      </c>
    </row>
    <row r="208" s="12" customFormat="1" ht="22.8" customHeight="1">
      <c r="A208" s="12"/>
      <c r="B208" s="152"/>
      <c r="C208" s="12"/>
      <c r="D208" s="153" t="s">
        <v>75</v>
      </c>
      <c r="E208" s="163" t="s">
        <v>2632</v>
      </c>
      <c r="F208" s="163" t="s">
        <v>2633</v>
      </c>
      <c r="G208" s="12"/>
      <c r="H208" s="12"/>
      <c r="I208" s="155"/>
      <c r="J208" s="164">
        <f>BK208</f>
        <v>0</v>
      </c>
      <c r="K208" s="12"/>
      <c r="L208" s="152"/>
      <c r="M208" s="157"/>
      <c r="N208" s="158"/>
      <c r="O208" s="158"/>
      <c r="P208" s="159">
        <f>SUM(P209:P234)</f>
        <v>0</v>
      </c>
      <c r="Q208" s="158"/>
      <c r="R208" s="159">
        <f>SUM(R209:R234)</f>
        <v>0.28140999999999999</v>
      </c>
      <c r="S208" s="158"/>
      <c r="T208" s="160">
        <f>SUM(T209:T234)</f>
        <v>0.29070000000000001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53" t="s">
        <v>156</v>
      </c>
      <c r="AT208" s="161" t="s">
        <v>75</v>
      </c>
      <c r="AU208" s="161" t="s">
        <v>84</v>
      </c>
      <c r="AY208" s="153" t="s">
        <v>148</v>
      </c>
      <c r="BK208" s="162">
        <f>SUM(BK209:BK234)</f>
        <v>0</v>
      </c>
    </row>
    <row r="209" s="2" customFormat="1" ht="24.15" customHeight="1">
      <c r="A209" s="39"/>
      <c r="B209" s="165"/>
      <c r="C209" s="166" t="s">
        <v>472</v>
      </c>
      <c r="D209" s="166" t="s">
        <v>150</v>
      </c>
      <c r="E209" s="167" t="s">
        <v>2634</v>
      </c>
      <c r="F209" s="168" t="s">
        <v>2635</v>
      </c>
      <c r="G209" s="169" t="s">
        <v>276</v>
      </c>
      <c r="H209" s="170">
        <v>50</v>
      </c>
      <c r="I209" s="171"/>
      <c r="J209" s="172">
        <f>ROUND(I209*H209,2)</f>
        <v>0</v>
      </c>
      <c r="K209" s="168" t="s">
        <v>154</v>
      </c>
      <c r="L209" s="40"/>
      <c r="M209" s="173" t="s">
        <v>3</v>
      </c>
      <c r="N209" s="174" t="s">
        <v>48</v>
      </c>
      <c r="O209" s="73"/>
      <c r="P209" s="175">
        <f>O209*H209</f>
        <v>0</v>
      </c>
      <c r="Q209" s="175">
        <v>0.0018500000000000001</v>
      </c>
      <c r="R209" s="175">
        <f>Q209*H209</f>
        <v>0.092499999999999999</v>
      </c>
      <c r="S209" s="175">
        <v>0</v>
      </c>
      <c r="T209" s="17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177" t="s">
        <v>282</v>
      </c>
      <c r="AT209" s="177" t="s">
        <v>150</v>
      </c>
      <c r="AU209" s="177" t="s">
        <v>156</v>
      </c>
      <c r="AY209" s="20" t="s">
        <v>148</v>
      </c>
      <c r="BE209" s="178">
        <f>IF(N209="základní",J209,0)</f>
        <v>0</v>
      </c>
      <c r="BF209" s="178">
        <f>IF(N209="snížená",J209,0)</f>
        <v>0</v>
      </c>
      <c r="BG209" s="178">
        <f>IF(N209="zákl. přenesená",J209,0)</f>
        <v>0</v>
      </c>
      <c r="BH209" s="178">
        <f>IF(N209="sníž. přenesená",J209,0)</f>
        <v>0</v>
      </c>
      <c r="BI209" s="178">
        <f>IF(N209="nulová",J209,0)</f>
        <v>0</v>
      </c>
      <c r="BJ209" s="20" t="s">
        <v>156</v>
      </c>
      <c r="BK209" s="178">
        <f>ROUND(I209*H209,2)</f>
        <v>0</v>
      </c>
      <c r="BL209" s="20" t="s">
        <v>282</v>
      </c>
      <c r="BM209" s="177" t="s">
        <v>2636</v>
      </c>
    </row>
    <row r="210" s="2" customFormat="1">
      <c r="A210" s="39"/>
      <c r="B210" s="40"/>
      <c r="C210" s="39"/>
      <c r="D210" s="179" t="s">
        <v>158</v>
      </c>
      <c r="E210" s="39"/>
      <c r="F210" s="180" t="s">
        <v>2637</v>
      </c>
      <c r="G210" s="39"/>
      <c r="H210" s="39"/>
      <c r="I210" s="181"/>
      <c r="J210" s="39"/>
      <c r="K210" s="39"/>
      <c r="L210" s="40"/>
      <c r="M210" s="182"/>
      <c r="N210" s="183"/>
      <c r="O210" s="73"/>
      <c r="P210" s="73"/>
      <c r="Q210" s="73"/>
      <c r="R210" s="73"/>
      <c r="S210" s="73"/>
      <c r="T210" s="74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20" t="s">
        <v>158</v>
      </c>
      <c r="AU210" s="20" t="s">
        <v>156</v>
      </c>
    </row>
    <row r="211" s="2" customFormat="1">
      <c r="A211" s="39"/>
      <c r="B211" s="40"/>
      <c r="C211" s="39"/>
      <c r="D211" s="184" t="s">
        <v>160</v>
      </c>
      <c r="E211" s="39"/>
      <c r="F211" s="185" t="s">
        <v>2638</v>
      </c>
      <c r="G211" s="39"/>
      <c r="H211" s="39"/>
      <c r="I211" s="181"/>
      <c r="J211" s="39"/>
      <c r="K211" s="39"/>
      <c r="L211" s="40"/>
      <c r="M211" s="182"/>
      <c r="N211" s="183"/>
      <c r="O211" s="73"/>
      <c r="P211" s="73"/>
      <c r="Q211" s="73"/>
      <c r="R211" s="73"/>
      <c r="S211" s="73"/>
      <c r="T211" s="74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20" t="s">
        <v>160</v>
      </c>
      <c r="AU211" s="20" t="s">
        <v>156</v>
      </c>
    </row>
    <row r="212" s="2" customFormat="1" ht="24.15" customHeight="1">
      <c r="A212" s="39"/>
      <c r="B212" s="165"/>
      <c r="C212" s="166" t="s">
        <v>478</v>
      </c>
      <c r="D212" s="166" t="s">
        <v>150</v>
      </c>
      <c r="E212" s="167" t="s">
        <v>2639</v>
      </c>
      <c r="F212" s="168" t="s">
        <v>2640</v>
      </c>
      <c r="G212" s="169" t="s">
        <v>276</v>
      </c>
      <c r="H212" s="170">
        <v>15</v>
      </c>
      <c r="I212" s="171"/>
      <c r="J212" s="172">
        <f>ROUND(I212*H212,2)</f>
        <v>0</v>
      </c>
      <c r="K212" s="168" t="s">
        <v>154</v>
      </c>
      <c r="L212" s="40"/>
      <c r="M212" s="173" t="s">
        <v>3</v>
      </c>
      <c r="N212" s="174" t="s">
        <v>48</v>
      </c>
      <c r="O212" s="73"/>
      <c r="P212" s="175">
        <f>O212*H212</f>
        <v>0</v>
      </c>
      <c r="Q212" s="175">
        <v>0.00348</v>
      </c>
      <c r="R212" s="175">
        <f>Q212*H212</f>
        <v>0.052200000000000003</v>
      </c>
      <c r="S212" s="175">
        <v>0</v>
      </c>
      <c r="T212" s="17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177" t="s">
        <v>282</v>
      </c>
      <c r="AT212" s="177" t="s">
        <v>150</v>
      </c>
      <c r="AU212" s="177" t="s">
        <v>156</v>
      </c>
      <c r="AY212" s="20" t="s">
        <v>148</v>
      </c>
      <c r="BE212" s="178">
        <f>IF(N212="základní",J212,0)</f>
        <v>0</v>
      </c>
      <c r="BF212" s="178">
        <f>IF(N212="snížená",J212,0)</f>
        <v>0</v>
      </c>
      <c r="BG212" s="178">
        <f>IF(N212="zákl. přenesená",J212,0)</f>
        <v>0</v>
      </c>
      <c r="BH212" s="178">
        <f>IF(N212="sníž. přenesená",J212,0)</f>
        <v>0</v>
      </c>
      <c r="BI212" s="178">
        <f>IF(N212="nulová",J212,0)</f>
        <v>0</v>
      </c>
      <c r="BJ212" s="20" t="s">
        <v>156</v>
      </c>
      <c r="BK212" s="178">
        <f>ROUND(I212*H212,2)</f>
        <v>0</v>
      </c>
      <c r="BL212" s="20" t="s">
        <v>282</v>
      </c>
      <c r="BM212" s="177" t="s">
        <v>2641</v>
      </c>
    </row>
    <row r="213" s="2" customFormat="1">
      <c r="A213" s="39"/>
      <c r="B213" s="40"/>
      <c r="C213" s="39"/>
      <c r="D213" s="179" t="s">
        <v>158</v>
      </c>
      <c r="E213" s="39"/>
      <c r="F213" s="180" t="s">
        <v>2642</v>
      </c>
      <c r="G213" s="39"/>
      <c r="H213" s="39"/>
      <c r="I213" s="181"/>
      <c r="J213" s="39"/>
      <c r="K213" s="39"/>
      <c r="L213" s="40"/>
      <c r="M213" s="182"/>
      <c r="N213" s="183"/>
      <c r="O213" s="73"/>
      <c r="P213" s="73"/>
      <c r="Q213" s="73"/>
      <c r="R213" s="73"/>
      <c r="S213" s="73"/>
      <c r="T213" s="74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20" t="s">
        <v>158</v>
      </c>
      <c r="AU213" s="20" t="s">
        <v>156</v>
      </c>
    </row>
    <row r="214" s="2" customFormat="1">
      <c r="A214" s="39"/>
      <c r="B214" s="40"/>
      <c r="C214" s="39"/>
      <c r="D214" s="184" t="s">
        <v>160</v>
      </c>
      <c r="E214" s="39"/>
      <c r="F214" s="185" t="s">
        <v>2643</v>
      </c>
      <c r="G214" s="39"/>
      <c r="H214" s="39"/>
      <c r="I214" s="181"/>
      <c r="J214" s="39"/>
      <c r="K214" s="39"/>
      <c r="L214" s="40"/>
      <c r="M214" s="182"/>
      <c r="N214" s="183"/>
      <c r="O214" s="73"/>
      <c r="P214" s="73"/>
      <c r="Q214" s="73"/>
      <c r="R214" s="73"/>
      <c r="S214" s="73"/>
      <c r="T214" s="74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20" t="s">
        <v>160</v>
      </c>
      <c r="AU214" s="20" t="s">
        <v>156</v>
      </c>
    </row>
    <row r="215" s="2" customFormat="1" ht="24.15" customHeight="1">
      <c r="A215" s="39"/>
      <c r="B215" s="165"/>
      <c r="C215" s="166" t="s">
        <v>486</v>
      </c>
      <c r="D215" s="166" t="s">
        <v>150</v>
      </c>
      <c r="E215" s="167" t="s">
        <v>2644</v>
      </c>
      <c r="F215" s="168" t="s">
        <v>2645</v>
      </c>
      <c r="G215" s="169" t="s">
        <v>276</v>
      </c>
      <c r="H215" s="170">
        <v>20</v>
      </c>
      <c r="I215" s="171"/>
      <c r="J215" s="172">
        <f>ROUND(I215*H215,2)</f>
        <v>0</v>
      </c>
      <c r="K215" s="168" t="s">
        <v>154</v>
      </c>
      <c r="L215" s="40"/>
      <c r="M215" s="173" t="s">
        <v>3</v>
      </c>
      <c r="N215" s="174" t="s">
        <v>48</v>
      </c>
      <c r="O215" s="73"/>
      <c r="P215" s="175">
        <f>O215*H215</f>
        <v>0</v>
      </c>
      <c r="Q215" s="175">
        <v>0.00396</v>
      </c>
      <c r="R215" s="175">
        <f>Q215*H215</f>
        <v>0.079199999999999993</v>
      </c>
      <c r="S215" s="175">
        <v>0</v>
      </c>
      <c r="T215" s="17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177" t="s">
        <v>282</v>
      </c>
      <c r="AT215" s="177" t="s">
        <v>150</v>
      </c>
      <c r="AU215" s="177" t="s">
        <v>156</v>
      </c>
      <c r="AY215" s="20" t="s">
        <v>148</v>
      </c>
      <c r="BE215" s="178">
        <f>IF(N215="základní",J215,0)</f>
        <v>0</v>
      </c>
      <c r="BF215" s="178">
        <f>IF(N215="snížená",J215,0)</f>
        <v>0</v>
      </c>
      <c r="BG215" s="178">
        <f>IF(N215="zákl. přenesená",J215,0)</f>
        <v>0</v>
      </c>
      <c r="BH215" s="178">
        <f>IF(N215="sníž. přenesená",J215,0)</f>
        <v>0</v>
      </c>
      <c r="BI215" s="178">
        <f>IF(N215="nulová",J215,0)</f>
        <v>0</v>
      </c>
      <c r="BJ215" s="20" t="s">
        <v>156</v>
      </c>
      <c r="BK215" s="178">
        <f>ROUND(I215*H215,2)</f>
        <v>0</v>
      </c>
      <c r="BL215" s="20" t="s">
        <v>282</v>
      </c>
      <c r="BM215" s="177" t="s">
        <v>2646</v>
      </c>
    </row>
    <row r="216" s="2" customFormat="1">
      <c r="A216" s="39"/>
      <c r="B216" s="40"/>
      <c r="C216" s="39"/>
      <c r="D216" s="179" t="s">
        <v>158</v>
      </c>
      <c r="E216" s="39"/>
      <c r="F216" s="180" t="s">
        <v>2647</v>
      </c>
      <c r="G216" s="39"/>
      <c r="H216" s="39"/>
      <c r="I216" s="181"/>
      <c r="J216" s="39"/>
      <c r="K216" s="39"/>
      <c r="L216" s="40"/>
      <c r="M216" s="182"/>
      <c r="N216" s="183"/>
      <c r="O216" s="73"/>
      <c r="P216" s="73"/>
      <c r="Q216" s="73"/>
      <c r="R216" s="73"/>
      <c r="S216" s="73"/>
      <c r="T216" s="74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20" t="s">
        <v>158</v>
      </c>
      <c r="AU216" s="20" t="s">
        <v>156</v>
      </c>
    </row>
    <row r="217" s="2" customFormat="1">
      <c r="A217" s="39"/>
      <c r="B217" s="40"/>
      <c r="C217" s="39"/>
      <c r="D217" s="184" t="s">
        <v>160</v>
      </c>
      <c r="E217" s="39"/>
      <c r="F217" s="185" t="s">
        <v>2648</v>
      </c>
      <c r="G217" s="39"/>
      <c r="H217" s="39"/>
      <c r="I217" s="181"/>
      <c r="J217" s="39"/>
      <c r="K217" s="39"/>
      <c r="L217" s="40"/>
      <c r="M217" s="182"/>
      <c r="N217" s="183"/>
      <c r="O217" s="73"/>
      <c r="P217" s="73"/>
      <c r="Q217" s="73"/>
      <c r="R217" s="73"/>
      <c r="S217" s="73"/>
      <c r="T217" s="74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20" t="s">
        <v>160</v>
      </c>
      <c r="AU217" s="20" t="s">
        <v>156</v>
      </c>
    </row>
    <row r="218" s="2" customFormat="1" ht="24.15" customHeight="1">
      <c r="A218" s="39"/>
      <c r="B218" s="165"/>
      <c r="C218" s="166" t="s">
        <v>492</v>
      </c>
      <c r="D218" s="166" t="s">
        <v>150</v>
      </c>
      <c r="E218" s="167" t="s">
        <v>2649</v>
      </c>
      <c r="F218" s="168" t="s">
        <v>2650</v>
      </c>
      <c r="G218" s="169" t="s">
        <v>276</v>
      </c>
      <c r="H218" s="170">
        <v>85</v>
      </c>
      <c r="I218" s="171"/>
      <c r="J218" s="172">
        <f>ROUND(I218*H218,2)</f>
        <v>0</v>
      </c>
      <c r="K218" s="168" t="s">
        <v>154</v>
      </c>
      <c r="L218" s="40"/>
      <c r="M218" s="173" t="s">
        <v>3</v>
      </c>
      <c r="N218" s="174" t="s">
        <v>48</v>
      </c>
      <c r="O218" s="73"/>
      <c r="P218" s="175">
        <f>O218*H218</f>
        <v>0</v>
      </c>
      <c r="Q218" s="175">
        <v>0.00038999999999999999</v>
      </c>
      <c r="R218" s="175">
        <f>Q218*H218</f>
        <v>0.033149999999999999</v>
      </c>
      <c r="S218" s="175">
        <v>0.0034199999999999999</v>
      </c>
      <c r="T218" s="176">
        <f>S218*H218</f>
        <v>0.29070000000000001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177" t="s">
        <v>282</v>
      </c>
      <c r="AT218" s="177" t="s">
        <v>150</v>
      </c>
      <c r="AU218" s="177" t="s">
        <v>156</v>
      </c>
      <c r="AY218" s="20" t="s">
        <v>148</v>
      </c>
      <c r="BE218" s="178">
        <f>IF(N218="základní",J218,0)</f>
        <v>0</v>
      </c>
      <c r="BF218" s="178">
        <f>IF(N218="snížená",J218,0)</f>
        <v>0</v>
      </c>
      <c r="BG218" s="178">
        <f>IF(N218="zákl. přenesená",J218,0)</f>
        <v>0</v>
      </c>
      <c r="BH218" s="178">
        <f>IF(N218="sníž. přenesená",J218,0)</f>
        <v>0</v>
      </c>
      <c r="BI218" s="178">
        <f>IF(N218="nulová",J218,0)</f>
        <v>0</v>
      </c>
      <c r="BJ218" s="20" t="s">
        <v>156</v>
      </c>
      <c r="BK218" s="178">
        <f>ROUND(I218*H218,2)</f>
        <v>0</v>
      </c>
      <c r="BL218" s="20" t="s">
        <v>282</v>
      </c>
      <c r="BM218" s="177" t="s">
        <v>2651</v>
      </c>
    </row>
    <row r="219" s="2" customFormat="1">
      <c r="A219" s="39"/>
      <c r="B219" s="40"/>
      <c r="C219" s="39"/>
      <c r="D219" s="179" t="s">
        <v>158</v>
      </c>
      <c r="E219" s="39"/>
      <c r="F219" s="180" t="s">
        <v>2652</v>
      </c>
      <c r="G219" s="39"/>
      <c r="H219" s="39"/>
      <c r="I219" s="181"/>
      <c r="J219" s="39"/>
      <c r="K219" s="39"/>
      <c r="L219" s="40"/>
      <c r="M219" s="182"/>
      <c r="N219" s="183"/>
      <c r="O219" s="73"/>
      <c r="P219" s="73"/>
      <c r="Q219" s="73"/>
      <c r="R219" s="73"/>
      <c r="S219" s="73"/>
      <c r="T219" s="74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20" t="s">
        <v>158</v>
      </c>
      <c r="AU219" s="20" t="s">
        <v>156</v>
      </c>
    </row>
    <row r="220" s="2" customFormat="1">
      <c r="A220" s="39"/>
      <c r="B220" s="40"/>
      <c r="C220" s="39"/>
      <c r="D220" s="184" t="s">
        <v>160</v>
      </c>
      <c r="E220" s="39"/>
      <c r="F220" s="185" t="s">
        <v>2653</v>
      </c>
      <c r="G220" s="39"/>
      <c r="H220" s="39"/>
      <c r="I220" s="181"/>
      <c r="J220" s="39"/>
      <c r="K220" s="39"/>
      <c r="L220" s="40"/>
      <c r="M220" s="182"/>
      <c r="N220" s="183"/>
      <c r="O220" s="73"/>
      <c r="P220" s="73"/>
      <c r="Q220" s="73"/>
      <c r="R220" s="73"/>
      <c r="S220" s="73"/>
      <c r="T220" s="74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20" t="s">
        <v>160</v>
      </c>
      <c r="AU220" s="20" t="s">
        <v>156</v>
      </c>
    </row>
    <row r="221" s="2" customFormat="1" ht="24.15" customHeight="1">
      <c r="A221" s="39"/>
      <c r="B221" s="165"/>
      <c r="C221" s="166" t="s">
        <v>499</v>
      </c>
      <c r="D221" s="166" t="s">
        <v>150</v>
      </c>
      <c r="E221" s="167" t="s">
        <v>2654</v>
      </c>
      <c r="F221" s="168" t="s">
        <v>2655</v>
      </c>
      <c r="G221" s="169" t="s">
        <v>378</v>
      </c>
      <c r="H221" s="170">
        <v>4</v>
      </c>
      <c r="I221" s="171"/>
      <c r="J221" s="172">
        <f>ROUND(I221*H221,2)</f>
        <v>0</v>
      </c>
      <c r="K221" s="168" t="s">
        <v>154</v>
      </c>
      <c r="L221" s="40"/>
      <c r="M221" s="173" t="s">
        <v>3</v>
      </c>
      <c r="N221" s="174" t="s">
        <v>48</v>
      </c>
      <c r="O221" s="73"/>
      <c r="P221" s="175">
        <f>O221*H221</f>
        <v>0</v>
      </c>
      <c r="Q221" s="175">
        <v>0.0033800000000000002</v>
      </c>
      <c r="R221" s="175">
        <f>Q221*H221</f>
        <v>0.013520000000000001</v>
      </c>
      <c r="S221" s="175">
        <v>0</v>
      </c>
      <c r="T221" s="17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177" t="s">
        <v>282</v>
      </c>
      <c r="AT221" s="177" t="s">
        <v>150</v>
      </c>
      <c r="AU221" s="177" t="s">
        <v>156</v>
      </c>
      <c r="AY221" s="20" t="s">
        <v>148</v>
      </c>
      <c r="BE221" s="178">
        <f>IF(N221="základní",J221,0)</f>
        <v>0</v>
      </c>
      <c r="BF221" s="178">
        <f>IF(N221="snížená",J221,0)</f>
        <v>0</v>
      </c>
      <c r="BG221" s="178">
        <f>IF(N221="zákl. přenesená",J221,0)</f>
        <v>0</v>
      </c>
      <c r="BH221" s="178">
        <f>IF(N221="sníž. přenesená",J221,0)</f>
        <v>0</v>
      </c>
      <c r="BI221" s="178">
        <f>IF(N221="nulová",J221,0)</f>
        <v>0</v>
      </c>
      <c r="BJ221" s="20" t="s">
        <v>156</v>
      </c>
      <c r="BK221" s="178">
        <f>ROUND(I221*H221,2)</f>
        <v>0</v>
      </c>
      <c r="BL221" s="20" t="s">
        <v>282</v>
      </c>
      <c r="BM221" s="177" t="s">
        <v>2656</v>
      </c>
    </row>
    <row r="222" s="2" customFormat="1">
      <c r="A222" s="39"/>
      <c r="B222" s="40"/>
      <c r="C222" s="39"/>
      <c r="D222" s="179" t="s">
        <v>158</v>
      </c>
      <c r="E222" s="39"/>
      <c r="F222" s="180" t="s">
        <v>2657</v>
      </c>
      <c r="G222" s="39"/>
      <c r="H222" s="39"/>
      <c r="I222" s="181"/>
      <c r="J222" s="39"/>
      <c r="K222" s="39"/>
      <c r="L222" s="40"/>
      <c r="M222" s="182"/>
      <c r="N222" s="183"/>
      <c r="O222" s="73"/>
      <c r="P222" s="73"/>
      <c r="Q222" s="73"/>
      <c r="R222" s="73"/>
      <c r="S222" s="73"/>
      <c r="T222" s="74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20" t="s">
        <v>158</v>
      </c>
      <c r="AU222" s="20" t="s">
        <v>156</v>
      </c>
    </row>
    <row r="223" s="2" customFormat="1">
      <c r="A223" s="39"/>
      <c r="B223" s="40"/>
      <c r="C223" s="39"/>
      <c r="D223" s="184" t="s">
        <v>160</v>
      </c>
      <c r="E223" s="39"/>
      <c r="F223" s="185" t="s">
        <v>2658</v>
      </c>
      <c r="G223" s="39"/>
      <c r="H223" s="39"/>
      <c r="I223" s="181"/>
      <c r="J223" s="39"/>
      <c r="K223" s="39"/>
      <c r="L223" s="40"/>
      <c r="M223" s="182"/>
      <c r="N223" s="183"/>
      <c r="O223" s="73"/>
      <c r="P223" s="73"/>
      <c r="Q223" s="73"/>
      <c r="R223" s="73"/>
      <c r="S223" s="73"/>
      <c r="T223" s="74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20" t="s">
        <v>160</v>
      </c>
      <c r="AU223" s="20" t="s">
        <v>156</v>
      </c>
    </row>
    <row r="224" s="2" customFormat="1" ht="16.5" customHeight="1">
      <c r="A224" s="39"/>
      <c r="B224" s="165"/>
      <c r="C224" s="166" t="s">
        <v>508</v>
      </c>
      <c r="D224" s="166" t="s">
        <v>150</v>
      </c>
      <c r="E224" s="167" t="s">
        <v>2659</v>
      </c>
      <c r="F224" s="168" t="s">
        <v>2660</v>
      </c>
      <c r="G224" s="169" t="s">
        <v>378</v>
      </c>
      <c r="H224" s="170">
        <v>4</v>
      </c>
      <c r="I224" s="171"/>
      <c r="J224" s="172">
        <f>ROUND(I224*H224,2)</f>
        <v>0</v>
      </c>
      <c r="K224" s="168" t="s">
        <v>154</v>
      </c>
      <c r="L224" s="40"/>
      <c r="M224" s="173" t="s">
        <v>3</v>
      </c>
      <c r="N224" s="174" t="s">
        <v>48</v>
      </c>
      <c r="O224" s="73"/>
      <c r="P224" s="175">
        <f>O224*H224</f>
        <v>0</v>
      </c>
      <c r="Q224" s="175">
        <v>0.00022000000000000001</v>
      </c>
      <c r="R224" s="175">
        <f>Q224*H224</f>
        <v>0.00088000000000000003</v>
      </c>
      <c r="S224" s="175">
        <v>0</v>
      </c>
      <c r="T224" s="17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177" t="s">
        <v>282</v>
      </c>
      <c r="AT224" s="177" t="s">
        <v>150</v>
      </c>
      <c r="AU224" s="177" t="s">
        <v>156</v>
      </c>
      <c r="AY224" s="20" t="s">
        <v>148</v>
      </c>
      <c r="BE224" s="178">
        <f>IF(N224="základní",J224,0)</f>
        <v>0</v>
      </c>
      <c r="BF224" s="178">
        <f>IF(N224="snížená",J224,0)</f>
        <v>0</v>
      </c>
      <c r="BG224" s="178">
        <f>IF(N224="zákl. přenesená",J224,0)</f>
        <v>0</v>
      </c>
      <c r="BH224" s="178">
        <f>IF(N224="sníž. přenesená",J224,0)</f>
        <v>0</v>
      </c>
      <c r="BI224" s="178">
        <f>IF(N224="nulová",J224,0)</f>
        <v>0</v>
      </c>
      <c r="BJ224" s="20" t="s">
        <v>156</v>
      </c>
      <c r="BK224" s="178">
        <f>ROUND(I224*H224,2)</f>
        <v>0</v>
      </c>
      <c r="BL224" s="20" t="s">
        <v>282</v>
      </c>
      <c r="BM224" s="177" t="s">
        <v>2661</v>
      </c>
    </row>
    <row r="225" s="2" customFormat="1">
      <c r="A225" s="39"/>
      <c r="B225" s="40"/>
      <c r="C225" s="39"/>
      <c r="D225" s="179" t="s">
        <v>158</v>
      </c>
      <c r="E225" s="39"/>
      <c r="F225" s="180" t="s">
        <v>2662</v>
      </c>
      <c r="G225" s="39"/>
      <c r="H225" s="39"/>
      <c r="I225" s="181"/>
      <c r="J225" s="39"/>
      <c r="K225" s="39"/>
      <c r="L225" s="40"/>
      <c r="M225" s="182"/>
      <c r="N225" s="183"/>
      <c r="O225" s="73"/>
      <c r="P225" s="73"/>
      <c r="Q225" s="73"/>
      <c r="R225" s="73"/>
      <c r="S225" s="73"/>
      <c r="T225" s="74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20" t="s">
        <v>158</v>
      </c>
      <c r="AU225" s="20" t="s">
        <v>156</v>
      </c>
    </row>
    <row r="226" s="2" customFormat="1">
      <c r="A226" s="39"/>
      <c r="B226" s="40"/>
      <c r="C226" s="39"/>
      <c r="D226" s="184" t="s">
        <v>160</v>
      </c>
      <c r="E226" s="39"/>
      <c r="F226" s="185" t="s">
        <v>2663</v>
      </c>
      <c r="G226" s="39"/>
      <c r="H226" s="39"/>
      <c r="I226" s="181"/>
      <c r="J226" s="39"/>
      <c r="K226" s="39"/>
      <c r="L226" s="40"/>
      <c r="M226" s="182"/>
      <c r="N226" s="183"/>
      <c r="O226" s="73"/>
      <c r="P226" s="73"/>
      <c r="Q226" s="73"/>
      <c r="R226" s="73"/>
      <c r="S226" s="73"/>
      <c r="T226" s="74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20" t="s">
        <v>160</v>
      </c>
      <c r="AU226" s="20" t="s">
        <v>156</v>
      </c>
    </row>
    <row r="227" s="2" customFormat="1" ht="24.15" customHeight="1">
      <c r="A227" s="39"/>
      <c r="B227" s="165"/>
      <c r="C227" s="212" t="s">
        <v>515</v>
      </c>
      <c r="D227" s="212" t="s">
        <v>658</v>
      </c>
      <c r="E227" s="213" t="s">
        <v>2664</v>
      </c>
      <c r="F227" s="214" t="s">
        <v>2665</v>
      </c>
      <c r="G227" s="215" t="s">
        <v>369</v>
      </c>
      <c r="H227" s="216">
        <v>4</v>
      </c>
      <c r="I227" s="217"/>
      <c r="J227" s="218">
        <f>ROUND(I227*H227,2)</f>
        <v>0</v>
      </c>
      <c r="K227" s="214" t="s">
        <v>154</v>
      </c>
      <c r="L227" s="219"/>
      <c r="M227" s="220" t="s">
        <v>3</v>
      </c>
      <c r="N227" s="221" t="s">
        <v>48</v>
      </c>
      <c r="O227" s="73"/>
      <c r="P227" s="175">
        <f>O227*H227</f>
        <v>0</v>
      </c>
      <c r="Q227" s="175">
        <v>0.0019</v>
      </c>
      <c r="R227" s="175">
        <f>Q227*H227</f>
        <v>0.0076</v>
      </c>
      <c r="S227" s="175">
        <v>0</v>
      </c>
      <c r="T227" s="17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177" t="s">
        <v>413</v>
      </c>
      <c r="AT227" s="177" t="s">
        <v>658</v>
      </c>
      <c r="AU227" s="177" t="s">
        <v>156</v>
      </c>
      <c r="AY227" s="20" t="s">
        <v>148</v>
      </c>
      <c r="BE227" s="178">
        <f>IF(N227="základní",J227,0)</f>
        <v>0</v>
      </c>
      <c r="BF227" s="178">
        <f>IF(N227="snížená",J227,0)</f>
        <v>0</v>
      </c>
      <c r="BG227" s="178">
        <f>IF(N227="zákl. přenesená",J227,0)</f>
        <v>0</v>
      </c>
      <c r="BH227" s="178">
        <f>IF(N227="sníž. přenesená",J227,0)</f>
        <v>0</v>
      </c>
      <c r="BI227" s="178">
        <f>IF(N227="nulová",J227,0)</f>
        <v>0</v>
      </c>
      <c r="BJ227" s="20" t="s">
        <v>156</v>
      </c>
      <c r="BK227" s="178">
        <f>ROUND(I227*H227,2)</f>
        <v>0</v>
      </c>
      <c r="BL227" s="20" t="s">
        <v>282</v>
      </c>
      <c r="BM227" s="177" t="s">
        <v>2666</v>
      </c>
    </row>
    <row r="228" s="2" customFormat="1">
      <c r="A228" s="39"/>
      <c r="B228" s="40"/>
      <c r="C228" s="39"/>
      <c r="D228" s="179" t="s">
        <v>158</v>
      </c>
      <c r="E228" s="39"/>
      <c r="F228" s="180" t="s">
        <v>2665</v>
      </c>
      <c r="G228" s="39"/>
      <c r="H228" s="39"/>
      <c r="I228" s="181"/>
      <c r="J228" s="39"/>
      <c r="K228" s="39"/>
      <c r="L228" s="40"/>
      <c r="M228" s="182"/>
      <c r="N228" s="183"/>
      <c r="O228" s="73"/>
      <c r="P228" s="73"/>
      <c r="Q228" s="73"/>
      <c r="R228" s="73"/>
      <c r="S228" s="73"/>
      <c r="T228" s="74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20" t="s">
        <v>158</v>
      </c>
      <c r="AU228" s="20" t="s">
        <v>156</v>
      </c>
    </row>
    <row r="229" s="2" customFormat="1" ht="24.15" customHeight="1">
      <c r="A229" s="39"/>
      <c r="B229" s="165"/>
      <c r="C229" s="166" t="s">
        <v>521</v>
      </c>
      <c r="D229" s="166" t="s">
        <v>150</v>
      </c>
      <c r="E229" s="167" t="s">
        <v>2223</v>
      </c>
      <c r="F229" s="168" t="s">
        <v>2224</v>
      </c>
      <c r="G229" s="169" t="s">
        <v>369</v>
      </c>
      <c r="H229" s="170">
        <v>4</v>
      </c>
      <c r="I229" s="171"/>
      <c r="J229" s="172">
        <f>ROUND(I229*H229,2)</f>
        <v>0</v>
      </c>
      <c r="K229" s="168" t="s">
        <v>154</v>
      </c>
      <c r="L229" s="40"/>
      <c r="M229" s="173" t="s">
        <v>3</v>
      </c>
      <c r="N229" s="174" t="s">
        <v>48</v>
      </c>
      <c r="O229" s="73"/>
      <c r="P229" s="175">
        <f>O229*H229</f>
        <v>0</v>
      </c>
      <c r="Q229" s="175">
        <v>0.00059000000000000003</v>
      </c>
      <c r="R229" s="175">
        <f>Q229*H229</f>
        <v>0.0023600000000000001</v>
      </c>
      <c r="S229" s="175">
        <v>0</v>
      </c>
      <c r="T229" s="17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177" t="s">
        <v>282</v>
      </c>
      <c r="AT229" s="177" t="s">
        <v>150</v>
      </c>
      <c r="AU229" s="177" t="s">
        <v>156</v>
      </c>
      <c r="AY229" s="20" t="s">
        <v>148</v>
      </c>
      <c r="BE229" s="178">
        <f>IF(N229="základní",J229,0)</f>
        <v>0</v>
      </c>
      <c r="BF229" s="178">
        <f>IF(N229="snížená",J229,0)</f>
        <v>0</v>
      </c>
      <c r="BG229" s="178">
        <f>IF(N229="zákl. přenesená",J229,0)</f>
        <v>0</v>
      </c>
      <c r="BH229" s="178">
        <f>IF(N229="sníž. přenesená",J229,0)</f>
        <v>0</v>
      </c>
      <c r="BI229" s="178">
        <f>IF(N229="nulová",J229,0)</f>
        <v>0</v>
      </c>
      <c r="BJ229" s="20" t="s">
        <v>156</v>
      </c>
      <c r="BK229" s="178">
        <f>ROUND(I229*H229,2)</f>
        <v>0</v>
      </c>
      <c r="BL229" s="20" t="s">
        <v>282</v>
      </c>
      <c r="BM229" s="177" t="s">
        <v>2667</v>
      </c>
    </row>
    <row r="230" s="2" customFormat="1">
      <c r="A230" s="39"/>
      <c r="B230" s="40"/>
      <c r="C230" s="39"/>
      <c r="D230" s="179" t="s">
        <v>158</v>
      </c>
      <c r="E230" s="39"/>
      <c r="F230" s="180" t="s">
        <v>2226</v>
      </c>
      <c r="G230" s="39"/>
      <c r="H230" s="39"/>
      <c r="I230" s="181"/>
      <c r="J230" s="39"/>
      <c r="K230" s="39"/>
      <c r="L230" s="40"/>
      <c r="M230" s="182"/>
      <c r="N230" s="183"/>
      <c r="O230" s="73"/>
      <c r="P230" s="73"/>
      <c r="Q230" s="73"/>
      <c r="R230" s="73"/>
      <c r="S230" s="73"/>
      <c r="T230" s="74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20" t="s">
        <v>158</v>
      </c>
      <c r="AU230" s="20" t="s">
        <v>156</v>
      </c>
    </row>
    <row r="231" s="2" customFormat="1">
      <c r="A231" s="39"/>
      <c r="B231" s="40"/>
      <c r="C231" s="39"/>
      <c r="D231" s="184" t="s">
        <v>160</v>
      </c>
      <c r="E231" s="39"/>
      <c r="F231" s="185" t="s">
        <v>2227</v>
      </c>
      <c r="G231" s="39"/>
      <c r="H231" s="39"/>
      <c r="I231" s="181"/>
      <c r="J231" s="39"/>
      <c r="K231" s="39"/>
      <c r="L231" s="40"/>
      <c r="M231" s="182"/>
      <c r="N231" s="183"/>
      <c r="O231" s="73"/>
      <c r="P231" s="73"/>
      <c r="Q231" s="73"/>
      <c r="R231" s="73"/>
      <c r="S231" s="73"/>
      <c r="T231" s="74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20" t="s">
        <v>160</v>
      </c>
      <c r="AU231" s="20" t="s">
        <v>156</v>
      </c>
    </row>
    <row r="232" s="2" customFormat="1" ht="24.15" customHeight="1">
      <c r="A232" s="39"/>
      <c r="B232" s="165"/>
      <c r="C232" s="166" t="s">
        <v>527</v>
      </c>
      <c r="D232" s="166" t="s">
        <v>150</v>
      </c>
      <c r="E232" s="167" t="s">
        <v>2668</v>
      </c>
      <c r="F232" s="168" t="s">
        <v>2669</v>
      </c>
      <c r="G232" s="169" t="s">
        <v>340</v>
      </c>
      <c r="H232" s="170">
        <v>0.28100000000000003</v>
      </c>
      <c r="I232" s="171"/>
      <c r="J232" s="172">
        <f>ROUND(I232*H232,2)</f>
        <v>0</v>
      </c>
      <c r="K232" s="168" t="s">
        <v>154</v>
      </c>
      <c r="L232" s="40"/>
      <c r="M232" s="173" t="s">
        <v>3</v>
      </c>
      <c r="N232" s="174" t="s">
        <v>48</v>
      </c>
      <c r="O232" s="73"/>
      <c r="P232" s="175">
        <f>O232*H232</f>
        <v>0</v>
      </c>
      <c r="Q232" s="175">
        <v>0</v>
      </c>
      <c r="R232" s="175">
        <f>Q232*H232</f>
        <v>0</v>
      </c>
      <c r="S232" s="175">
        <v>0</v>
      </c>
      <c r="T232" s="176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177" t="s">
        <v>282</v>
      </c>
      <c r="AT232" s="177" t="s">
        <v>150</v>
      </c>
      <c r="AU232" s="177" t="s">
        <v>156</v>
      </c>
      <c r="AY232" s="20" t="s">
        <v>148</v>
      </c>
      <c r="BE232" s="178">
        <f>IF(N232="základní",J232,0)</f>
        <v>0</v>
      </c>
      <c r="BF232" s="178">
        <f>IF(N232="snížená",J232,0)</f>
        <v>0</v>
      </c>
      <c r="BG232" s="178">
        <f>IF(N232="zákl. přenesená",J232,0)</f>
        <v>0</v>
      </c>
      <c r="BH232" s="178">
        <f>IF(N232="sníž. přenesená",J232,0)</f>
        <v>0</v>
      </c>
      <c r="BI232" s="178">
        <f>IF(N232="nulová",J232,0)</f>
        <v>0</v>
      </c>
      <c r="BJ232" s="20" t="s">
        <v>156</v>
      </c>
      <c r="BK232" s="178">
        <f>ROUND(I232*H232,2)</f>
        <v>0</v>
      </c>
      <c r="BL232" s="20" t="s">
        <v>282</v>
      </c>
      <c r="BM232" s="177" t="s">
        <v>2670</v>
      </c>
    </row>
    <row r="233" s="2" customFormat="1">
      <c r="A233" s="39"/>
      <c r="B233" s="40"/>
      <c r="C233" s="39"/>
      <c r="D233" s="179" t="s">
        <v>158</v>
      </c>
      <c r="E233" s="39"/>
      <c r="F233" s="180" t="s">
        <v>2671</v>
      </c>
      <c r="G233" s="39"/>
      <c r="H233" s="39"/>
      <c r="I233" s="181"/>
      <c r="J233" s="39"/>
      <c r="K233" s="39"/>
      <c r="L233" s="40"/>
      <c r="M233" s="182"/>
      <c r="N233" s="183"/>
      <c r="O233" s="73"/>
      <c r="P233" s="73"/>
      <c r="Q233" s="73"/>
      <c r="R233" s="73"/>
      <c r="S233" s="73"/>
      <c r="T233" s="74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20" t="s">
        <v>158</v>
      </c>
      <c r="AU233" s="20" t="s">
        <v>156</v>
      </c>
    </row>
    <row r="234" s="2" customFormat="1">
      <c r="A234" s="39"/>
      <c r="B234" s="40"/>
      <c r="C234" s="39"/>
      <c r="D234" s="184" t="s">
        <v>160</v>
      </c>
      <c r="E234" s="39"/>
      <c r="F234" s="185" t="s">
        <v>2672</v>
      </c>
      <c r="G234" s="39"/>
      <c r="H234" s="39"/>
      <c r="I234" s="181"/>
      <c r="J234" s="39"/>
      <c r="K234" s="39"/>
      <c r="L234" s="40"/>
      <c r="M234" s="182"/>
      <c r="N234" s="183"/>
      <c r="O234" s="73"/>
      <c r="P234" s="73"/>
      <c r="Q234" s="73"/>
      <c r="R234" s="73"/>
      <c r="S234" s="73"/>
      <c r="T234" s="74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20" t="s">
        <v>160</v>
      </c>
      <c r="AU234" s="20" t="s">
        <v>156</v>
      </c>
    </row>
    <row r="235" s="12" customFormat="1" ht="22.8" customHeight="1">
      <c r="A235" s="12"/>
      <c r="B235" s="152"/>
      <c r="C235" s="12"/>
      <c r="D235" s="153" t="s">
        <v>75</v>
      </c>
      <c r="E235" s="163" t="s">
        <v>373</v>
      </c>
      <c r="F235" s="163" t="s">
        <v>374</v>
      </c>
      <c r="G235" s="12"/>
      <c r="H235" s="12"/>
      <c r="I235" s="155"/>
      <c r="J235" s="164">
        <f>BK235</f>
        <v>0</v>
      </c>
      <c r="K235" s="12"/>
      <c r="L235" s="152"/>
      <c r="M235" s="157"/>
      <c r="N235" s="158"/>
      <c r="O235" s="158"/>
      <c r="P235" s="159">
        <f>SUM(P236:P309)</f>
        <v>0</v>
      </c>
      <c r="Q235" s="158"/>
      <c r="R235" s="159">
        <f>SUM(R236:R309)</f>
        <v>0.28096000000000004</v>
      </c>
      <c r="S235" s="158"/>
      <c r="T235" s="160">
        <f>SUM(T236:T309)</f>
        <v>0.67991999999999997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53" t="s">
        <v>156</v>
      </c>
      <c r="AT235" s="161" t="s">
        <v>75</v>
      </c>
      <c r="AU235" s="161" t="s">
        <v>84</v>
      </c>
      <c r="AY235" s="153" t="s">
        <v>148</v>
      </c>
      <c r="BK235" s="162">
        <f>SUM(BK236:BK309)</f>
        <v>0</v>
      </c>
    </row>
    <row r="236" s="2" customFormat="1" ht="16.5" customHeight="1">
      <c r="A236" s="39"/>
      <c r="B236" s="165"/>
      <c r="C236" s="166" t="s">
        <v>533</v>
      </c>
      <c r="D236" s="166" t="s">
        <v>150</v>
      </c>
      <c r="E236" s="167" t="s">
        <v>376</v>
      </c>
      <c r="F236" s="168" t="s">
        <v>377</v>
      </c>
      <c r="G236" s="169" t="s">
        <v>378</v>
      </c>
      <c r="H236" s="170">
        <v>8</v>
      </c>
      <c r="I236" s="171"/>
      <c r="J236" s="172">
        <f>ROUND(I236*H236,2)</f>
        <v>0</v>
      </c>
      <c r="K236" s="168" t="s">
        <v>154</v>
      </c>
      <c r="L236" s="40"/>
      <c r="M236" s="173" t="s">
        <v>3</v>
      </c>
      <c r="N236" s="174" t="s">
        <v>48</v>
      </c>
      <c r="O236" s="73"/>
      <c r="P236" s="175">
        <f>O236*H236</f>
        <v>0</v>
      </c>
      <c r="Q236" s="175">
        <v>0</v>
      </c>
      <c r="R236" s="175">
        <f>Q236*H236</f>
        <v>0</v>
      </c>
      <c r="S236" s="175">
        <v>0.01933</v>
      </c>
      <c r="T236" s="176">
        <f>S236*H236</f>
        <v>0.15464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177" t="s">
        <v>282</v>
      </c>
      <c r="AT236" s="177" t="s">
        <v>150</v>
      </c>
      <c r="AU236" s="177" t="s">
        <v>156</v>
      </c>
      <c r="AY236" s="20" t="s">
        <v>148</v>
      </c>
      <c r="BE236" s="178">
        <f>IF(N236="základní",J236,0)</f>
        <v>0</v>
      </c>
      <c r="BF236" s="178">
        <f>IF(N236="snížená",J236,0)</f>
        <v>0</v>
      </c>
      <c r="BG236" s="178">
        <f>IF(N236="zákl. přenesená",J236,0)</f>
        <v>0</v>
      </c>
      <c r="BH236" s="178">
        <f>IF(N236="sníž. přenesená",J236,0)</f>
        <v>0</v>
      </c>
      <c r="BI236" s="178">
        <f>IF(N236="nulová",J236,0)</f>
        <v>0</v>
      </c>
      <c r="BJ236" s="20" t="s">
        <v>156</v>
      </c>
      <c r="BK236" s="178">
        <f>ROUND(I236*H236,2)</f>
        <v>0</v>
      </c>
      <c r="BL236" s="20" t="s">
        <v>282</v>
      </c>
      <c r="BM236" s="177" t="s">
        <v>2673</v>
      </c>
    </row>
    <row r="237" s="2" customFormat="1">
      <c r="A237" s="39"/>
      <c r="B237" s="40"/>
      <c r="C237" s="39"/>
      <c r="D237" s="179" t="s">
        <v>158</v>
      </c>
      <c r="E237" s="39"/>
      <c r="F237" s="180" t="s">
        <v>380</v>
      </c>
      <c r="G237" s="39"/>
      <c r="H237" s="39"/>
      <c r="I237" s="181"/>
      <c r="J237" s="39"/>
      <c r="K237" s="39"/>
      <c r="L237" s="40"/>
      <c r="M237" s="182"/>
      <c r="N237" s="183"/>
      <c r="O237" s="73"/>
      <c r="P237" s="73"/>
      <c r="Q237" s="73"/>
      <c r="R237" s="73"/>
      <c r="S237" s="73"/>
      <c r="T237" s="74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20" t="s">
        <v>158</v>
      </c>
      <c r="AU237" s="20" t="s">
        <v>156</v>
      </c>
    </row>
    <row r="238" s="2" customFormat="1">
      <c r="A238" s="39"/>
      <c r="B238" s="40"/>
      <c r="C238" s="39"/>
      <c r="D238" s="184" t="s">
        <v>160</v>
      </c>
      <c r="E238" s="39"/>
      <c r="F238" s="185" t="s">
        <v>381</v>
      </c>
      <c r="G238" s="39"/>
      <c r="H238" s="39"/>
      <c r="I238" s="181"/>
      <c r="J238" s="39"/>
      <c r="K238" s="39"/>
      <c r="L238" s="40"/>
      <c r="M238" s="182"/>
      <c r="N238" s="183"/>
      <c r="O238" s="73"/>
      <c r="P238" s="73"/>
      <c r="Q238" s="73"/>
      <c r="R238" s="73"/>
      <c r="S238" s="73"/>
      <c r="T238" s="74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20" t="s">
        <v>160</v>
      </c>
      <c r="AU238" s="20" t="s">
        <v>156</v>
      </c>
    </row>
    <row r="239" s="2" customFormat="1" ht="24.15" customHeight="1">
      <c r="A239" s="39"/>
      <c r="B239" s="165"/>
      <c r="C239" s="166" t="s">
        <v>542</v>
      </c>
      <c r="D239" s="166" t="s">
        <v>150</v>
      </c>
      <c r="E239" s="167" t="s">
        <v>2674</v>
      </c>
      <c r="F239" s="168" t="s">
        <v>2675</v>
      </c>
      <c r="G239" s="169" t="s">
        <v>378</v>
      </c>
      <c r="H239" s="170">
        <v>4</v>
      </c>
      <c r="I239" s="171"/>
      <c r="J239" s="172">
        <f>ROUND(I239*H239,2)</f>
        <v>0</v>
      </c>
      <c r="K239" s="168" t="s">
        <v>154</v>
      </c>
      <c r="L239" s="40"/>
      <c r="M239" s="173" t="s">
        <v>3</v>
      </c>
      <c r="N239" s="174" t="s">
        <v>48</v>
      </c>
      <c r="O239" s="73"/>
      <c r="P239" s="175">
        <f>O239*H239</f>
        <v>0</v>
      </c>
      <c r="Q239" s="175">
        <v>0.016969999999999999</v>
      </c>
      <c r="R239" s="175">
        <f>Q239*H239</f>
        <v>0.067879999999999996</v>
      </c>
      <c r="S239" s="175">
        <v>0</v>
      </c>
      <c r="T239" s="17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177" t="s">
        <v>282</v>
      </c>
      <c r="AT239" s="177" t="s">
        <v>150</v>
      </c>
      <c r="AU239" s="177" t="s">
        <v>156</v>
      </c>
      <c r="AY239" s="20" t="s">
        <v>148</v>
      </c>
      <c r="BE239" s="178">
        <f>IF(N239="základní",J239,0)</f>
        <v>0</v>
      </c>
      <c r="BF239" s="178">
        <f>IF(N239="snížená",J239,0)</f>
        <v>0</v>
      </c>
      <c r="BG239" s="178">
        <f>IF(N239="zákl. přenesená",J239,0)</f>
        <v>0</v>
      </c>
      <c r="BH239" s="178">
        <f>IF(N239="sníž. přenesená",J239,0)</f>
        <v>0</v>
      </c>
      <c r="BI239" s="178">
        <f>IF(N239="nulová",J239,0)</f>
        <v>0</v>
      </c>
      <c r="BJ239" s="20" t="s">
        <v>156</v>
      </c>
      <c r="BK239" s="178">
        <f>ROUND(I239*H239,2)</f>
        <v>0</v>
      </c>
      <c r="BL239" s="20" t="s">
        <v>282</v>
      </c>
      <c r="BM239" s="177" t="s">
        <v>2676</v>
      </c>
    </row>
    <row r="240" s="2" customFormat="1">
      <c r="A240" s="39"/>
      <c r="B240" s="40"/>
      <c r="C240" s="39"/>
      <c r="D240" s="179" t="s">
        <v>158</v>
      </c>
      <c r="E240" s="39"/>
      <c r="F240" s="180" t="s">
        <v>2677</v>
      </c>
      <c r="G240" s="39"/>
      <c r="H240" s="39"/>
      <c r="I240" s="181"/>
      <c r="J240" s="39"/>
      <c r="K240" s="39"/>
      <c r="L240" s="40"/>
      <c r="M240" s="182"/>
      <c r="N240" s="183"/>
      <c r="O240" s="73"/>
      <c r="P240" s="73"/>
      <c r="Q240" s="73"/>
      <c r="R240" s="73"/>
      <c r="S240" s="73"/>
      <c r="T240" s="74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20" t="s">
        <v>158</v>
      </c>
      <c r="AU240" s="20" t="s">
        <v>156</v>
      </c>
    </row>
    <row r="241" s="2" customFormat="1">
      <c r="A241" s="39"/>
      <c r="B241" s="40"/>
      <c r="C241" s="39"/>
      <c r="D241" s="184" t="s">
        <v>160</v>
      </c>
      <c r="E241" s="39"/>
      <c r="F241" s="185" t="s">
        <v>2678</v>
      </c>
      <c r="G241" s="39"/>
      <c r="H241" s="39"/>
      <c r="I241" s="181"/>
      <c r="J241" s="39"/>
      <c r="K241" s="39"/>
      <c r="L241" s="40"/>
      <c r="M241" s="182"/>
      <c r="N241" s="183"/>
      <c r="O241" s="73"/>
      <c r="P241" s="73"/>
      <c r="Q241" s="73"/>
      <c r="R241" s="73"/>
      <c r="S241" s="73"/>
      <c r="T241" s="74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20" t="s">
        <v>160</v>
      </c>
      <c r="AU241" s="20" t="s">
        <v>156</v>
      </c>
    </row>
    <row r="242" s="2" customFormat="1" ht="16.5" customHeight="1">
      <c r="A242" s="39"/>
      <c r="B242" s="165"/>
      <c r="C242" s="166" t="s">
        <v>548</v>
      </c>
      <c r="D242" s="166" t="s">
        <v>150</v>
      </c>
      <c r="E242" s="167" t="s">
        <v>383</v>
      </c>
      <c r="F242" s="168" t="s">
        <v>384</v>
      </c>
      <c r="G242" s="169" t="s">
        <v>378</v>
      </c>
      <c r="H242" s="170">
        <v>8</v>
      </c>
      <c r="I242" s="171"/>
      <c r="J242" s="172">
        <f>ROUND(I242*H242,2)</f>
        <v>0</v>
      </c>
      <c r="K242" s="168" t="s">
        <v>154</v>
      </c>
      <c r="L242" s="40"/>
      <c r="M242" s="173" t="s">
        <v>3</v>
      </c>
      <c r="N242" s="174" t="s">
        <v>48</v>
      </c>
      <c r="O242" s="73"/>
      <c r="P242" s="175">
        <f>O242*H242</f>
        <v>0</v>
      </c>
      <c r="Q242" s="175">
        <v>0</v>
      </c>
      <c r="R242" s="175">
        <f>Q242*H242</f>
        <v>0</v>
      </c>
      <c r="S242" s="175">
        <v>0.019460000000000002</v>
      </c>
      <c r="T242" s="176">
        <f>S242*H242</f>
        <v>0.15568000000000001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177" t="s">
        <v>282</v>
      </c>
      <c r="AT242" s="177" t="s">
        <v>150</v>
      </c>
      <c r="AU242" s="177" t="s">
        <v>156</v>
      </c>
      <c r="AY242" s="20" t="s">
        <v>148</v>
      </c>
      <c r="BE242" s="178">
        <f>IF(N242="základní",J242,0)</f>
        <v>0</v>
      </c>
      <c r="BF242" s="178">
        <f>IF(N242="snížená",J242,0)</f>
        <v>0</v>
      </c>
      <c r="BG242" s="178">
        <f>IF(N242="zákl. přenesená",J242,0)</f>
        <v>0</v>
      </c>
      <c r="BH242" s="178">
        <f>IF(N242="sníž. přenesená",J242,0)</f>
        <v>0</v>
      </c>
      <c r="BI242" s="178">
        <f>IF(N242="nulová",J242,0)</f>
        <v>0</v>
      </c>
      <c r="BJ242" s="20" t="s">
        <v>156</v>
      </c>
      <c r="BK242" s="178">
        <f>ROUND(I242*H242,2)</f>
        <v>0</v>
      </c>
      <c r="BL242" s="20" t="s">
        <v>282</v>
      </c>
      <c r="BM242" s="177" t="s">
        <v>2679</v>
      </c>
    </row>
    <row r="243" s="2" customFormat="1">
      <c r="A243" s="39"/>
      <c r="B243" s="40"/>
      <c r="C243" s="39"/>
      <c r="D243" s="179" t="s">
        <v>158</v>
      </c>
      <c r="E243" s="39"/>
      <c r="F243" s="180" t="s">
        <v>386</v>
      </c>
      <c r="G243" s="39"/>
      <c r="H243" s="39"/>
      <c r="I243" s="181"/>
      <c r="J243" s="39"/>
      <c r="K243" s="39"/>
      <c r="L243" s="40"/>
      <c r="M243" s="182"/>
      <c r="N243" s="183"/>
      <c r="O243" s="73"/>
      <c r="P243" s="73"/>
      <c r="Q243" s="73"/>
      <c r="R243" s="73"/>
      <c r="S243" s="73"/>
      <c r="T243" s="74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20" t="s">
        <v>158</v>
      </c>
      <c r="AU243" s="20" t="s">
        <v>156</v>
      </c>
    </row>
    <row r="244" s="2" customFormat="1">
      <c r="A244" s="39"/>
      <c r="B244" s="40"/>
      <c r="C244" s="39"/>
      <c r="D244" s="184" t="s">
        <v>160</v>
      </c>
      <c r="E244" s="39"/>
      <c r="F244" s="185" t="s">
        <v>387</v>
      </c>
      <c r="G244" s="39"/>
      <c r="H244" s="39"/>
      <c r="I244" s="181"/>
      <c r="J244" s="39"/>
      <c r="K244" s="39"/>
      <c r="L244" s="40"/>
      <c r="M244" s="182"/>
      <c r="N244" s="183"/>
      <c r="O244" s="73"/>
      <c r="P244" s="73"/>
      <c r="Q244" s="73"/>
      <c r="R244" s="73"/>
      <c r="S244" s="73"/>
      <c r="T244" s="74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20" t="s">
        <v>160</v>
      </c>
      <c r="AU244" s="20" t="s">
        <v>156</v>
      </c>
    </row>
    <row r="245" s="2" customFormat="1" ht="24.15" customHeight="1">
      <c r="A245" s="39"/>
      <c r="B245" s="165"/>
      <c r="C245" s="166" t="s">
        <v>556</v>
      </c>
      <c r="D245" s="166" t="s">
        <v>150</v>
      </c>
      <c r="E245" s="167" t="s">
        <v>2680</v>
      </c>
      <c r="F245" s="168" t="s">
        <v>2681</v>
      </c>
      <c r="G245" s="169" t="s">
        <v>378</v>
      </c>
      <c r="H245" s="170">
        <v>4</v>
      </c>
      <c r="I245" s="171"/>
      <c r="J245" s="172">
        <f>ROUND(I245*H245,2)</f>
        <v>0</v>
      </c>
      <c r="K245" s="168" t="s">
        <v>154</v>
      </c>
      <c r="L245" s="40"/>
      <c r="M245" s="173" t="s">
        <v>3</v>
      </c>
      <c r="N245" s="174" t="s">
        <v>48</v>
      </c>
      <c r="O245" s="73"/>
      <c r="P245" s="175">
        <f>O245*H245</f>
        <v>0</v>
      </c>
      <c r="Q245" s="175">
        <v>0.016469999999999999</v>
      </c>
      <c r="R245" s="175">
        <f>Q245*H245</f>
        <v>0.065879999999999994</v>
      </c>
      <c r="S245" s="175">
        <v>0</v>
      </c>
      <c r="T245" s="17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177" t="s">
        <v>282</v>
      </c>
      <c r="AT245" s="177" t="s">
        <v>150</v>
      </c>
      <c r="AU245" s="177" t="s">
        <v>156</v>
      </c>
      <c r="AY245" s="20" t="s">
        <v>148</v>
      </c>
      <c r="BE245" s="178">
        <f>IF(N245="základní",J245,0)</f>
        <v>0</v>
      </c>
      <c r="BF245" s="178">
        <f>IF(N245="snížená",J245,0)</f>
        <v>0</v>
      </c>
      <c r="BG245" s="178">
        <f>IF(N245="zákl. přenesená",J245,0)</f>
        <v>0</v>
      </c>
      <c r="BH245" s="178">
        <f>IF(N245="sníž. přenesená",J245,0)</f>
        <v>0</v>
      </c>
      <c r="BI245" s="178">
        <f>IF(N245="nulová",J245,0)</f>
        <v>0</v>
      </c>
      <c r="BJ245" s="20" t="s">
        <v>156</v>
      </c>
      <c r="BK245" s="178">
        <f>ROUND(I245*H245,2)</f>
        <v>0</v>
      </c>
      <c r="BL245" s="20" t="s">
        <v>282</v>
      </c>
      <c r="BM245" s="177" t="s">
        <v>2682</v>
      </c>
    </row>
    <row r="246" s="2" customFormat="1">
      <c r="A246" s="39"/>
      <c r="B246" s="40"/>
      <c r="C246" s="39"/>
      <c r="D246" s="179" t="s">
        <v>158</v>
      </c>
      <c r="E246" s="39"/>
      <c r="F246" s="180" t="s">
        <v>2683</v>
      </c>
      <c r="G246" s="39"/>
      <c r="H246" s="39"/>
      <c r="I246" s="181"/>
      <c r="J246" s="39"/>
      <c r="K246" s="39"/>
      <c r="L246" s="40"/>
      <c r="M246" s="182"/>
      <c r="N246" s="183"/>
      <c r="O246" s="73"/>
      <c r="P246" s="73"/>
      <c r="Q246" s="73"/>
      <c r="R246" s="73"/>
      <c r="S246" s="73"/>
      <c r="T246" s="74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20" t="s">
        <v>158</v>
      </c>
      <c r="AU246" s="20" t="s">
        <v>156</v>
      </c>
    </row>
    <row r="247" s="2" customFormat="1">
      <c r="A247" s="39"/>
      <c r="B247" s="40"/>
      <c r="C247" s="39"/>
      <c r="D247" s="184" t="s">
        <v>160</v>
      </c>
      <c r="E247" s="39"/>
      <c r="F247" s="185" t="s">
        <v>2684</v>
      </c>
      <c r="G247" s="39"/>
      <c r="H247" s="39"/>
      <c r="I247" s="181"/>
      <c r="J247" s="39"/>
      <c r="K247" s="39"/>
      <c r="L247" s="40"/>
      <c r="M247" s="182"/>
      <c r="N247" s="183"/>
      <c r="O247" s="73"/>
      <c r="P247" s="73"/>
      <c r="Q247" s="73"/>
      <c r="R247" s="73"/>
      <c r="S247" s="73"/>
      <c r="T247" s="74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20" t="s">
        <v>160</v>
      </c>
      <c r="AU247" s="20" t="s">
        <v>156</v>
      </c>
    </row>
    <row r="248" s="2" customFormat="1" ht="16.5" customHeight="1">
      <c r="A248" s="39"/>
      <c r="B248" s="165"/>
      <c r="C248" s="166" t="s">
        <v>562</v>
      </c>
      <c r="D248" s="166" t="s">
        <v>150</v>
      </c>
      <c r="E248" s="167" t="s">
        <v>389</v>
      </c>
      <c r="F248" s="168" t="s">
        <v>390</v>
      </c>
      <c r="G248" s="169" t="s">
        <v>378</v>
      </c>
      <c r="H248" s="170">
        <v>8</v>
      </c>
      <c r="I248" s="171"/>
      <c r="J248" s="172">
        <f>ROUND(I248*H248,2)</f>
        <v>0</v>
      </c>
      <c r="K248" s="168" t="s">
        <v>154</v>
      </c>
      <c r="L248" s="40"/>
      <c r="M248" s="173" t="s">
        <v>3</v>
      </c>
      <c r="N248" s="174" t="s">
        <v>48</v>
      </c>
      <c r="O248" s="73"/>
      <c r="P248" s="175">
        <f>O248*H248</f>
        <v>0</v>
      </c>
      <c r="Q248" s="175">
        <v>0</v>
      </c>
      <c r="R248" s="175">
        <f>Q248*H248</f>
        <v>0</v>
      </c>
      <c r="S248" s="175">
        <v>0.032899999999999999</v>
      </c>
      <c r="T248" s="176">
        <f>S248*H248</f>
        <v>0.26319999999999999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177" t="s">
        <v>282</v>
      </c>
      <c r="AT248" s="177" t="s">
        <v>150</v>
      </c>
      <c r="AU248" s="177" t="s">
        <v>156</v>
      </c>
      <c r="AY248" s="20" t="s">
        <v>148</v>
      </c>
      <c r="BE248" s="178">
        <f>IF(N248="základní",J248,0)</f>
        <v>0</v>
      </c>
      <c r="BF248" s="178">
        <f>IF(N248="snížená",J248,0)</f>
        <v>0</v>
      </c>
      <c r="BG248" s="178">
        <f>IF(N248="zákl. přenesená",J248,0)</f>
        <v>0</v>
      </c>
      <c r="BH248" s="178">
        <f>IF(N248="sníž. přenesená",J248,0)</f>
        <v>0</v>
      </c>
      <c r="BI248" s="178">
        <f>IF(N248="nulová",J248,0)</f>
        <v>0</v>
      </c>
      <c r="BJ248" s="20" t="s">
        <v>156</v>
      </c>
      <c r="BK248" s="178">
        <f>ROUND(I248*H248,2)</f>
        <v>0</v>
      </c>
      <c r="BL248" s="20" t="s">
        <v>282</v>
      </c>
      <c r="BM248" s="177" t="s">
        <v>2685</v>
      </c>
    </row>
    <row r="249" s="2" customFormat="1">
      <c r="A249" s="39"/>
      <c r="B249" s="40"/>
      <c r="C249" s="39"/>
      <c r="D249" s="179" t="s">
        <v>158</v>
      </c>
      <c r="E249" s="39"/>
      <c r="F249" s="180" t="s">
        <v>390</v>
      </c>
      <c r="G249" s="39"/>
      <c r="H249" s="39"/>
      <c r="I249" s="181"/>
      <c r="J249" s="39"/>
      <c r="K249" s="39"/>
      <c r="L249" s="40"/>
      <c r="M249" s="182"/>
      <c r="N249" s="183"/>
      <c r="O249" s="73"/>
      <c r="P249" s="73"/>
      <c r="Q249" s="73"/>
      <c r="R249" s="73"/>
      <c r="S249" s="73"/>
      <c r="T249" s="74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20" t="s">
        <v>158</v>
      </c>
      <c r="AU249" s="20" t="s">
        <v>156</v>
      </c>
    </row>
    <row r="250" s="2" customFormat="1">
      <c r="A250" s="39"/>
      <c r="B250" s="40"/>
      <c r="C250" s="39"/>
      <c r="D250" s="184" t="s">
        <v>160</v>
      </c>
      <c r="E250" s="39"/>
      <c r="F250" s="185" t="s">
        <v>392</v>
      </c>
      <c r="G250" s="39"/>
      <c r="H250" s="39"/>
      <c r="I250" s="181"/>
      <c r="J250" s="39"/>
      <c r="K250" s="39"/>
      <c r="L250" s="40"/>
      <c r="M250" s="182"/>
      <c r="N250" s="183"/>
      <c r="O250" s="73"/>
      <c r="P250" s="73"/>
      <c r="Q250" s="73"/>
      <c r="R250" s="73"/>
      <c r="S250" s="73"/>
      <c r="T250" s="74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20" t="s">
        <v>160</v>
      </c>
      <c r="AU250" s="20" t="s">
        <v>156</v>
      </c>
    </row>
    <row r="251" s="2" customFormat="1" ht="24.15" customHeight="1">
      <c r="A251" s="39"/>
      <c r="B251" s="165"/>
      <c r="C251" s="166" t="s">
        <v>568</v>
      </c>
      <c r="D251" s="166" t="s">
        <v>150</v>
      </c>
      <c r="E251" s="167" t="s">
        <v>2686</v>
      </c>
      <c r="F251" s="168" t="s">
        <v>2687</v>
      </c>
      <c r="G251" s="169" t="s">
        <v>378</v>
      </c>
      <c r="H251" s="170">
        <v>4</v>
      </c>
      <c r="I251" s="171"/>
      <c r="J251" s="172">
        <f>ROUND(I251*H251,2)</f>
        <v>0</v>
      </c>
      <c r="K251" s="168" t="s">
        <v>154</v>
      </c>
      <c r="L251" s="40"/>
      <c r="M251" s="173" t="s">
        <v>3</v>
      </c>
      <c r="N251" s="174" t="s">
        <v>48</v>
      </c>
      <c r="O251" s="73"/>
      <c r="P251" s="175">
        <f>O251*H251</f>
        <v>0</v>
      </c>
      <c r="Q251" s="175">
        <v>0.019570000000000001</v>
      </c>
      <c r="R251" s="175">
        <f>Q251*H251</f>
        <v>0.078280000000000002</v>
      </c>
      <c r="S251" s="175">
        <v>0</v>
      </c>
      <c r="T251" s="17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177" t="s">
        <v>282</v>
      </c>
      <c r="AT251" s="177" t="s">
        <v>150</v>
      </c>
      <c r="AU251" s="177" t="s">
        <v>156</v>
      </c>
      <c r="AY251" s="20" t="s">
        <v>148</v>
      </c>
      <c r="BE251" s="178">
        <f>IF(N251="základní",J251,0)</f>
        <v>0</v>
      </c>
      <c r="BF251" s="178">
        <f>IF(N251="snížená",J251,0)</f>
        <v>0</v>
      </c>
      <c r="BG251" s="178">
        <f>IF(N251="zákl. přenesená",J251,0)</f>
        <v>0</v>
      </c>
      <c r="BH251" s="178">
        <f>IF(N251="sníž. přenesená",J251,0)</f>
        <v>0</v>
      </c>
      <c r="BI251" s="178">
        <f>IF(N251="nulová",J251,0)</f>
        <v>0</v>
      </c>
      <c r="BJ251" s="20" t="s">
        <v>156</v>
      </c>
      <c r="BK251" s="178">
        <f>ROUND(I251*H251,2)</f>
        <v>0</v>
      </c>
      <c r="BL251" s="20" t="s">
        <v>282</v>
      </c>
      <c r="BM251" s="177" t="s">
        <v>2688</v>
      </c>
    </row>
    <row r="252" s="2" customFormat="1">
      <c r="A252" s="39"/>
      <c r="B252" s="40"/>
      <c r="C252" s="39"/>
      <c r="D252" s="179" t="s">
        <v>158</v>
      </c>
      <c r="E252" s="39"/>
      <c r="F252" s="180" t="s">
        <v>2689</v>
      </c>
      <c r="G252" s="39"/>
      <c r="H252" s="39"/>
      <c r="I252" s="181"/>
      <c r="J252" s="39"/>
      <c r="K252" s="39"/>
      <c r="L252" s="40"/>
      <c r="M252" s="182"/>
      <c r="N252" s="183"/>
      <c r="O252" s="73"/>
      <c r="P252" s="73"/>
      <c r="Q252" s="73"/>
      <c r="R252" s="73"/>
      <c r="S252" s="73"/>
      <c r="T252" s="74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20" t="s">
        <v>158</v>
      </c>
      <c r="AU252" s="20" t="s">
        <v>156</v>
      </c>
    </row>
    <row r="253" s="2" customFormat="1">
      <c r="A253" s="39"/>
      <c r="B253" s="40"/>
      <c r="C253" s="39"/>
      <c r="D253" s="184" t="s">
        <v>160</v>
      </c>
      <c r="E253" s="39"/>
      <c r="F253" s="185" t="s">
        <v>2690</v>
      </c>
      <c r="G253" s="39"/>
      <c r="H253" s="39"/>
      <c r="I253" s="181"/>
      <c r="J253" s="39"/>
      <c r="K253" s="39"/>
      <c r="L253" s="40"/>
      <c r="M253" s="182"/>
      <c r="N253" s="183"/>
      <c r="O253" s="73"/>
      <c r="P253" s="73"/>
      <c r="Q253" s="73"/>
      <c r="R253" s="73"/>
      <c r="S253" s="73"/>
      <c r="T253" s="74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20" t="s">
        <v>160</v>
      </c>
      <c r="AU253" s="20" t="s">
        <v>156</v>
      </c>
    </row>
    <row r="254" s="2" customFormat="1" ht="24.15" customHeight="1">
      <c r="A254" s="39"/>
      <c r="B254" s="165"/>
      <c r="C254" s="166" t="s">
        <v>576</v>
      </c>
      <c r="D254" s="166" t="s">
        <v>150</v>
      </c>
      <c r="E254" s="167" t="s">
        <v>394</v>
      </c>
      <c r="F254" s="168" t="s">
        <v>395</v>
      </c>
      <c r="G254" s="169" t="s">
        <v>378</v>
      </c>
      <c r="H254" s="170">
        <v>8</v>
      </c>
      <c r="I254" s="171"/>
      <c r="J254" s="172">
        <f>ROUND(I254*H254,2)</f>
        <v>0</v>
      </c>
      <c r="K254" s="168" t="s">
        <v>154</v>
      </c>
      <c r="L254" s="40"/>
      <c r="M254" s="173" t="s">
        <v>3</v>
      </c>
      <c r="N254" s="174" t="s">
        <v>48</v>
      </c>
      <c r="O254" s="73"/>
      <c r="P254" s="175">
        <f>O254*H254</f>
        <v>0</v>
      </c>
      <c r="Q254" s="175">
        <v>0</v>
      </c>
      <c r="R254" s="175">
        <f>Q254*H254</f>
        <v>0</v>
      </c>
      <c r="S254" s="175">
        <v>0.0091999999999999998</v>
      </c>
      <c r="T254" s="176">
        <f>S254*H254</f>
        <v>0.073599999999999999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177" t="s">
        <v>282</v>
      </c>
      <c r="AT254" s="177" t="s">
        <v>150</v>
      </c>
      <c r="AU254" s="177" t="s">
        <v>156</v>
      </c>
      <c r="AY254" s="20" t="s">
        <v>148</v>
      </c>
      <c r="BE254" s="178">
        <f>IF(N254="základní",J254,0)</f>
        <v>0</v>
      </c>
      <c r="BF254" s="178">
        <f>IF(N254="snížená",J254,0)</f>
        <v>0</v>
      </c>
      <c r="BG254" s="178">
        <f>IF(N254="zákl. přenesená",J254,0)</f>
        <v>0</v>
      </c>
      <c r="BH254" s="178">
        <f>IF(N254="sníž. přenesená",J254,0)</f>
        <v>0</v>
      </c>
      <c r="BI254" s="178">
        <f>IF(N254="nulová",J254,0)</f>
        <v>0</v>
      </c>
      <c r="BJ254" s="20" t="s">
        <v>156</v>
      </c>
      <c r="BK254" s="178">
        <f>ROUND(I254*H254,2)</f>
        <v>0</v>
      </c>
      <c r="BL254" s="20" t="s">
        <v>282</v>
      </c>
      <c r="BM254" s="177" t="s">
        <v>2691</v>
      </c>
    </row>
    <row r="255" s="2" customFormat="1">
      <c r="A255" s="39"/>
      <c r="B255" s="40"/>
      <c r="C255" s="39"/>
      <c r="D255" s="179" t="s">
        <v>158</v>
      </c>
      <c r="E255" s="39"/>
      <c r="F255" s="180" t="s">
        <v>397</v>
      </c>
      <c r="G255" s="39"/>
      <c r="H255" s="39"/>
      <c r="I255" s="181"/>
      <c r="J255" s="39"/>
      <c r="K255" s="39"/>
      <c r="L255" s="40"/>
      <c r="M255" s="182"/>
      <c r="N255" s="183"/>
      <c r="O255" s="73"/>
      <c r="P255" s="73"/>
      <c r="Q255" s="73"/>
      <c r="R255" s="73"/>
      <c r="S255" s="73"/>
      <c r="T255" s="74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20" t="s">
        <v>158</v>
      </c>
      <c r="AU255" s="20" t="s">
        <v>156</v>
      </c>
    </row>
    <row r="256" s="2" customFormat="1">
      <c r="A256" s="39"/>
      <c r="B256" s="40"/>
      <c r="C256" s="39"/>
      <c r="D256" s="184" t="s">
        <v>160</v>
      </c>
      <c r="E256" s="39"/>
      <c r="F256" s="185" t="s">
        <v>398</v>
      </c>
      <c r="G256" s="39"/>
      <c r="H256" s="39"/>
      <c r="I256" s="181"/>
      <c r="J256" s="39"/>
      <c r="K256" s="39"/>
      <c r="L256" s="40"/>
      <c r="M256" s="182"/>
      <c r="N256" s="183"/>
      <c r="O256" s="73"/>
      <c r="P256" s="73"/>
      <c r="Q256" s="73"/>
      <c r="R256" s="73"/>
      <c r="S256" s="73"/>
      <c r="T256" s="74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20" t="s">
        <v>160</v>
      </c>
      <c r="AU256" s="20" t="s">
        <v>156</v>
      </c>
    </row>
    <row r="257" s="2" customFormat="1" ht="33" customHeight="1">
      <c r="A257" s="39"/>
      <c r="B257" s="165"/>
      <c r="C257" s="166" t="s">
        <v>587</v>
      </c>
      <c r="D257" s="166" t="s">
        <v>150</v>
      </c>
      <c r="E257" s="167" t="s">
        <v>2692</v>
      </c>
      <c r="F257" s="168" t="s">
        <v>2693</v>
      </c>
      <c r="G257" s="169" t="s">
        <v>378</v>
      </c>
      <c r="H257" s="170">
        <v>4</v>
      </c>
      <c r="I257" s="171"/>
      <c r="J257" s="172">
        <f>ROUND(I257*H257,2)</f>
        <v>0</v>
      </c>
      <c r="K257" s="168" t="s">
        <v>154</v>
      </c>
      <c r="L257" s="40"/>
      <c r="M257" s="173" t="s">
        <v>3</v>
      </c>
      <c r="N257" s="174" t="s">
        <v>48</v>
      </c>
      <c r="O257" s="73"/>
      <c r="P257" s="175">
        <f>O257*H257</f>
        <v>0</v>
      </c>
      <c r="Q257" s="175">
        <v>0.0049300000000000004</v>
      </c>
      <c r="R257" s="175">
        <f>Q257*H257</f>
        <v>0.019720000000000001</v>
      </c>
      <c r="S257" s="175">
        <v>0</v>
      </c>
      <c r="T257" s="176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177" t="s">
        <v>282</v>
      </c>
      <c r="AT257" s="177" t="s">
        <v>150</v>
      </c>
      <c r="AU257" s="177" t="s">
        <v>156</v>
      </c>
      <c r="AY257" s="20" t="s">
        <v>148</v>
      </c>
      <c r="BE257" s="178">
        <f>IF(N257="základní",J257,0)</f>
        <v>0</v>
      </c>
      <c r="BF257" s="178">
        <f>IF(N257="snížená",J257,0)</f>
        <v>0</v>
      </c>
      <c r="BG257" s="178">
        <f>IF(N257="zákl. přenesená",J257,0)</f>
        <v>0</v>
      </c>
      <c r="BH257" s="178">
        <f>IF(N257="sníž. přenesená",J257,0)</f>
        <v>0</v>
      </c>
      <c r="BI257" s="178">
        <f>IF(N257="nulová",J257,0)</f>
        <v>0</v>
      </c>
      <c r="BJ257" s="20" t="s">
        <v>156</v>
      </c>
      <c r="BK257" s="178">
        <f>ROUND(I257*H257,2)</f>
        <v>0</v>
      </c>
      <c r="BL257" s="20" t="s">
        <v>282</v>
      </c>
      <c r="BM257" s="177" t="s">
        <v>2694</v>
      </c>
    </row>
    <row r="258" s="2" customFormat="1">
      <c r="A258" s="39"/>
      <c r="B258" s="40"/>
      <c r="C258" s="39"/>
      <c r="D258" s="179" t="s">
        <v>158</v>
      </c>
      <c r="E258" s="39"/>
      <c r="F258" s="180" t="s">
        <v>2695</v>
      </c>
      <c r="G258" s="39"/>
      <c r="H258" s="39"/>
      <c r="I258" s="181"/>
      <c r="J258" s="39"/>
      <c r="K258" s="39"/>
      <c r="L258" s="40"/>
      <c r="M258" s="182"/>
      <c r="N258" s="183"/>
      <c r="O258" s="73"/>
      <c r="P258" s="73"/>
      <c r="Q258" s="73"/>
      <c r="R258" s="73"/>
      <c r="S258" s="73"/>
      <c r="T258" s="74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20" t="s">
        <v>158</v>
      </c>
      <c r="AU258" s="20" t="s">
        <v>156</v>
      </c>
    </row>
    <row r="259" s="2" customFormat="1">
      <c r="A259" s="39"/>
      <c r="B259" s="40"/>
      <c r="C259" s="39"/>
      <c r="D259" s="184" t="s">
        <v>160</v>
      </c>
      <c r="E259" s="39"/>
      <c r="F259" s="185" t="s">
        <v>2696</v>
      </c>
      <c r="G259" s="39"/>
      <c r="H259" s="39"/>
      <c r="I259" s="181"/>
      <c r="J259" s="39"/>
      <c r="K259" s="39"/>
      <c r="L259" s="40"/>
      <c r="M259" s="182"/>
      <c r="N259" s="183"/>
      <c r="O259" s="73"/>
      <c r="P259" s="73"/>
      <c r="Q259" s="73"/>
      <c r="R259" s="73"/>
      <c r="S259" s="73"/>
      <c r="T259" s="74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20" t="s">
        <v>160</v>
      </c>
      <c r="AU259" s="20" t="s">
        <v>156</v>
      </c>
    </row>
    <row r="260" s="2" customFormat="1" ht="24.15" customHeight="1">
      <c r="A260" s="39"/>
      <c r="B260" s="165"/>
      <c r="C260" s="166" t="s">
        <v>595</v>
      </c>
      <c r="D260" s="166" t="s">
        <v>150</v>
      </c>
      <c r="E260" s="167" t="s">
        <v>2697</v>
      </c>
      <c r="F260" s="168" t="s">
        <v>2698</v>
      </c>
      <c r="G260" s="169" t="s">
        <v>378</v>
      </c>
      <c r="H260" s="170">
        <v>4</v>
      </c>
      <c r="I260" s="171"/>
      <c r="J260" s="172">
        <f>ROUND(I260*H260,2)</f>
        <v>0</v>
      </c>
      <c r="K260" s="168" t="s">
        <v>154</v>
      </c>
      <c r="L260" s="40"/>
      <c r="M260" s="173" t="s">
        <v>3</v>
      </c>
      <c r="N260" s="174" t="s">
        <v>48</v>
      </c>
      <c r="O260" s="73"/>
      <c r="P260" s="175">
        <f>O260*H260</f>
        <v>0</v>
      </c>
      <c r="Q260" s="175">
        <v>0.00095</v>
      </c>
      <c r="R260" s="175">
        <f>Q260*H260</f>
        <v>0.0038</v>
      </c>
      <c r="S260" s="175">
        <v>0</v>
      </c>
      <c r="T260" s="176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177" t="s">
        <v>282</v>
      </c>
      <c r="AT260" s="177" t="s">
        <v>150</v>
      </c>
      <c r="AU260" s="177" t="s">
        <v>156</v>
      </c>
      <c r="AY260" s="20" t="s">
        <v>148</v>
      </c>
      <c r="BE260" s="178">
        <f>IF(N260="základní",J260,0)</f>
        <v>0</v>
      </c>
      <c r="BF260" s="178">
        <f>IF(N260="snížená",J260,0)</f>
        <v>0</v>
      </c>
      <c r="BG260" s="178">
        <f>IF(N260="zákl. přenesená",J260,0)</f>
        <v>0</v>
      </c>
      <c r="BH260" s="178">
        <f>IF(N260="sníž. přenesená",J260,0)</f>
        <v>0</v>
      </c>
      <c r="BI260" s="178">
        <f>IF(N260="nulová",J260,0)</f>
        <v>0</v>
      </c>
      <c r="BJ260" s="20" t="s">
        <v>156</v>
      </c>
      <c r="BK260" s="178">
        <f>ROUND(I260*H260,2)</f>
        <v>0</v>
      </c>
      <c r="BL260" s="20" t="s">
        <v>282</v>
      </c>
      <c r="BM260" s="177" t="s">
        <v>2699</v>
      </c>
    </row>
    <row r="261" s="2" customFormat="1">
      <c r="A261" s="39"/>
      <c r="B261" s="40"/>
      <c r="C261" s="39"/>
      <c r="D261" s="179" t="s">
        <v>158</v>
      </c>
      <c r="E261" s="39"/>
      <c r="F261" s="180" t="s">
        <v>2700</v>
      </c>
      <c r="G261" s="39"/>
      <c r="H261" s="39"/>
      <c r="I261" s="181"/>
      <c r="J261" s="39"/>
      <c r="K261" s="39"/>
      <c r="L261" s="40"/>
      <c r="M261" s="182"/>
      <c r="N261" s="183"/>
      <c r="O261" s="73"/>
      <c r="P261" s="73"/>
      <c r="Q261" s="73"/>
      <c r="R261" s="73"/>
      <c r="S261" s="73"/>
      <c r="T261" s="74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20" t="s">
        <v>158</v>
      </c>
      <c r="AU261" s="20" t="s">
        <v>156</v>
      </c>
    </row>
    <row r="262" s="2" customFormat="1">
      <c r="A262" s="39"/>
      <c r="B262" s="40"/>
      <c r="C262" s="39"/>
      <c r="D262" s="184" t="s">
        <v>160</v>
      </c>
      <c r="E262" s="39"/>
      <c r="F262" s="185" t="s">
        <v>2701</v>
      </c>
      <c r="G262" s="39"/>
      <c r="H262" s="39"/>
      <c r="I262" s="181"/>
      <c r="J262" s="39"/>
      <c r="K262" s="39"/>
      <c r="L262" s="40"/>
      <c r="M262" s="182"/>
      <c r="N262" s="183"/>
      <c r="O262" s="73"/>
      <c r="P262" s="73"/>
      <c r="Q262" s="73"/>
      <c r="R262" s="73"/>
      <c r="S262" s="73"/>
      <c r="T262" s="74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20" t="s">
        <v>160</v>
      </c>
      <c r="AU262" s="20" t="s">
        <v>156</v>
      </c>
    </row>
    <row r="263" s="2" customFormat="1" ht="16.5" customHeight="1">
      <c r="A263" s="39"/>
      <c r="B263" s="165"/>
      <c r="C263" s="166" t="s">
        <v>1543</v>
      </c>
      <c r="D263" s="166" t="s">
        <v>150</v>
      </c>
      <c r="E263" s="167" t="s">
        <v>2702</v>
      </c>
      <c r="F263" s="168" t="s">
        <v>2703</v>
      </c>
      <c r="G263" s="169" t="s">
        <v>369</v>
      </c>
      <c r="H263" s="170">
        <v>16</v>
      </c>
      <c r="I263" s="171"/>
      <c r="J263" s="172">
        <f>ROUND(I263*H263,2)</f>
        <v>0</v>
      </c>
      <c r="K263" s="168" t="s">
        <v>154</v>
      </c>
      <c r="L263" s="40"/>
      <c r="M263" s="173" t="s">
        <v>3</v>
      </c>
      <c r="N263" s="174" t="s">
        <v>48</v>
      </c>
      <c r="O263" s="73"/>
      <c r="P263" s="175">
        <f>O263*H263</f>
        <v>0</v>
      </c>
      <c r="Q263" s="175">
        <v>0</v>
      </c>
      <c r="R263" s="175">
        <f>Q263*H263</f>
        <v>0</v>
      </c>
      <c r="S263" s="175">
        <v>0.00048999999999999998</v>
      </c>
      <c r="T263" s="176">
        <f>S263*H263</f>
        <v>0.0078399999999999997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177" t="s">
        <v>282</v>
      </c>
      <c r="AT263" s="177" t="s">
        <v>150</v>
      </c>
      <c r="AU263" s="177" t="s">
        <v>156</v>
      </c>
      <c r="AY263" s="20" t="s">
        <v>148</v>
      </c>
      <c r="BE263" s="178">
        <f>IF(N263="základní",J263,0)</f>
        <v>0</v>
      </c>
      <c r="BF263" s="178">
        <f>IF(N263="snížená",J263,0)</f>
        <v>0</v>
      </c>
      <c r="BG263" s="178">
        <f>IF(N263="zákl. přenesená",J263,0)</f>
        <v>0</v>
      </c>
      <c r="BH263" s="178">
        <f>IF(N263="sníž. přenesená",J263,0)</f>
        <v>0</v>
      </c>
      <c r="BI263" s="178">
        <f>IF(N263="nulová",J263,0)</f>
        <v>0</v>
      </c>
      <c r="BJ263" s="20" t="s">
        <v>156</v>
      </c>
      <c r="BK263" s="178">
        <f>ROUND(I263*H263,2)</f>
        <v>0</v>
      </c>
      <c r="BL263" s="20" t="s">
        <v>282</v>
      </c>
      <c r="BM263" s="177" t="s">
        <v>2704</v>
      </c>
    </row>
    <row r="264" s="2" customFormat="1">
      <c r="A264" s="39"/>
      <c r="B264" s="40"/>
      <c r="C264" s="39"/>
      <c r="D264" s="179" t="s">
        <v>158</v>
      </c>
      <c r="E264" s="39"/>
      <c r="F264" s="180" t="s">
        <v>2705</v>
      </c>
      <c r="G264" s="39"/>
      <c r="H264" s="39"/>
      <c r="I264" s="181"/>
      <c r="J264" s="39"/>
      <c r="K264" s="39"/>
      <c r="L264" s="40"/>
      <c r="M264" s="182"/>
      <c r="N264" s="183"/>
      <c r="O264" s="73"/>
      <c r="P264" s="73"/>
      <c r="Q264" s="73"/>
      <c r="R264" s="73"/>
      <c r="S264" s="73"/>
      <c r="T264" s="74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20" t="s">
        <v>158</v>
      </c>
      <c r="AU264" s="20" t="s">
        <v>156</v>
      </c>
    </row>
    <row r="265" s="2" customFormat="1">
      <c r="A265" s="39"/>
      <c r="B265" s="40"/>
      <c r="C265" s="39"/>
      <c r="D265" s="184" t="s">
        <v>160</v>
      </c>
      <c r="E265" s="39"/>
      <c r="F265" s="185" t="s">
        <v>2706</v>
      </c>
      <c r="G265" s="39"/>
      <c r="H265" s="39"/>
      <c r="I265" s="181"/>
      <c r="J265" s="39"/>
      <c r="K265" s="39"/>
      <c r="L265" s="40"/>
      <c r="M265" s="182"/>
      <c r="N265" s="183"/>
      <c r="O265" s="73"/>
      <c r="P265" s="73"/>
      <c r="Q265" s="73"/>
      <c r="R265" s="73"/>
      <c r="S265" s="73"/>
      <c r="T265" s="74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20" t="s">
        <v>160</v>
      </c>
      <c r="AU265" s="20" t="s">
        <v>156</v>
      </c>
    </row>
    <row r="266" s="2" customFormat="1" ht="24.15" customHeight="1">
      <c r="A266" s="39"/>
      <c r="B266" s="165"/>
      <c r="C266" s="166" t="s">
        <v>1549</v>
      </c>
      <c r="D266" s="166" t="s">
        <v>150</v>
      </c>
      <c r="E266" s="167" t="s">
        <v>2707</v>
      </c>
      <c r="F266" s="168" t="s">
        <v>2708</v>
      </c>
      <c r="G266" s="169" t="s">
        <v>378</v>
      </c>
      <c r="H266" s="170">
        <v>28</v>
      </c>
      <c r="I266" s="171"/>
      <c r="J266" s="172">
        <f>ROUND(I266*H266,2)</f>
        <v>0</v>
      </c>
      <c r="K266" s="168" t="s">
        <v>154</v>
      </c>
      <c r="L266" s="40"/>
      <c r="M266" s="173" t="s">
        <v>3</v>
      </c>
      <c r="N266" s="174" t="s">
        <v>48</v>
      </c>
      <c r="O266" s="73"/>
      <c r="P266" s="175">
        <f>O266*H266</f>
        <v>0</v>
      </c>
      <c r="Q266" s="175">
        <v>0.00024000000000000001</v>
      </c>
      <c r="R266" s="175">
        <f>Q266*H266</f>
        <v>0.0067200000000000003</v>
      </c>
      <c r="S266" s="175">
        <v>0</v>
      </c>
      <c r="T266" s="176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177" t="s">
        <v>282</v>
      </c>
      <c r="AT266" s="177" t="s">
        <v>150</v>
      </c>
      <c r="AU266" s="177" t="s">
        <v>156</v>
      </c>
      <c r="AY266" s="20" t="s">
        <v>148</v>
      </c>
      <c r="BE266" s="178">
        <f>IF(N266="základní",J266,0)</f>
        <v>0</v>
      </c>
      <c r="BF266" s="178">
        <f>IF(N266="snížená",J266,0)</f>
        <v>0</v>
      </c>
      <c r="BG266" s="178">
        <f>IF(N266="zákl. přenesená",J266,0)</f>
        <v>0</v>
      </c>
      <c r="BH266" s="178">
        <f>IF(N266="sníž. přenesená",J266,0)</f>
        <v>0</v>
      </c>
      <c r="BI266" s="178">
        <f>IF(N266="nulová",J266,0)</f>
        <v>0</v>
      </c>
      <c r="BJ266" s="20" t="s">
        <v>156</v>
      </c>
      <c r="BK266" s="178">
        <f>ROUND(I266*H266,2)</f>
        <v>0</v>
      </c>
      <c r="BL266" s="20" t="s">
        <v>282</v>
      </c>
      <c r="BM266" s="177" t="s">
        <v>2709</v>
      </c>
    </row>
    <row r="267" s="2" customFormat="1">
      <c r="A267" s="39"/>
      <c r="B267" s="40"/>
      <c r="C267" s="39"/>
      <c r="D267" s="179" t="s">
        <v>158</v>
      </c>
      <c r="E267" s="39"/>
      <c r="F267" s="180" t="s">
        <v>2710</v>
      </c>
      <c r="G267" s="39"/>
      <c r="H267" s="39"/>
      <c r="I267" s="181"/>
      <c r="J267" s="39"/>
      <c r="K267" s="39"/>
      <c r="L267" s="40"/>
      <c r="M267" s="182"/>
      <c r="N267" s="183"/>
      <c r="O267" s="73"/>
      <c r="P267" s="73"/>
      <c r="Q267" s="73"/>
      <c r="R267" s="73"/>
      <c r="S267" s="73"/>
      <c r="T267" s="74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20" t="s">
        <v>158</v>
      </c>
      <c r="AU267" s="20" t="s">
        <v>156</v>
      </c>
    </row>
    <row r="268" s="2" customFormat="1">
      <c r="A268" s="39"/>
      <c r="B268" s="40"/>
      <c r="C268" s="39"/>
      <c r="D268" s="184" t="s">
        <v>160</v>
      </c>
      <c r="E268" s="39"/>
      <c r="F268" s="185" t="s">
        <v>2711</v>
      </c>
      <c r="G268" s="39"/>
      <c r="H268" s="39"/>
      <c r="I268" s="181"/>
      <c r="J268" s="39"/>
      <c r="K268" s="39"/>
      <c r="L268" s="40"/>
      <c r="M268" s="182"/>
      <c r="N268" s="183"/>
      <c r="O268" s="73"/>
      <c r="P268" s="73"/>
      <c r="Q268" s="73"/>
      <c r="R268" s="73"/>
      <c r="S268" s="73"/>
      <c r="T268" s="74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20" t="s">
        <v>160</v>
      </c>
      <c r="AU268" s="20" t="s">
        <v>156</v>
      </c>
    </row>
    <row r="269" s="2" customFormat="1" ht="21.75" customHeight="1">
      <c r="A269" s="39"/>
      <c r="B269" s="165"/>
      <c r="C269" s="212" t="s">
        <v>1556</v>
      </c>
      <c r="D269" s="212" t="s">
        <v>658</v>
      </c>
      <c r="E269" s="213" t="s">
        <v>2712</v>
      </c>
      <c r="F269" s="214" t="s">
        <v>2713</v>
      </c>
      <c r="G269" s="215" t="s">
        <v>369</v>
      </c>
      <c r="H269" s="216">
        <v>28</v>
      </c>
      <c r="I269" s="217"/>
      <c r="J269" s="218">
        <f>ROUND(I269*H269,2)</f>
        <v>0</v>
      </c>
      <c r="K269" s="214" t="s">
        <v>3</v>
      </c>
      <c r="L269" s="219"/>
      <c r="M269" s="220" t="s">
        <v>3</v>
      </c>
      <c r="N269" s="221" t="s">
        <v>48</v>
      </c>
      <c r="O269" s="73"/>
      <c r="P269" s="175">
        <f>O269*H269</f>
        <v>0</v>
      </c>
      <c r="Q269" s="175">
        <v>9.0000000000000006E-05</v>
      </c>
      <c r="R269" s="175">
        <f>Q269*H269</f>
        <v>0.0025200000000000001</v>
      </c>
      <c r="S269" s="175">
        <v>0</v>
      </c>
      <c r="T269" s="176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177" t="s">
        <v>413</v>
      </c>
      <c r="AT269" s="177" t="s">
        <v>658</v>
      </c>
      <c r="AU269" s="177" t="s">
        <v>156</v>
      </c>
      <c r="AY269" s="20" t="s">
        <v>148</v>
      </c>
      <c r="BE269" s="178">
        <f>IF(N269="základní",J269,0)</f>
        <v>0</v>
      </c>
      <c r="BF269" s="178">
        <f>IF(N269="snížená",J269,0)</f>
        <v>0</v>
      </c>
      <c r="BG269" s="178">
        <f>IF(N269="zákl. přenesená",J269,0)</f>
        <v>0</v>
      </c>
      <c r="BH269" s="178">
        <f>IF(N269="sníž. přenesená",J269,0)</f>
        <v>0</v>
      </c>
      <c r="BI269" s="178">
        <f>IF(N269="nulová",J269,0)</f>
        <v>0</v>
      </c>
      <c r="BJ269" s="20" t="s">
        <v>156</v>
      </c>
      <c r="BK269" s="178">
        <f>ROUND(I269*H269,2)</f>
        <v>0</v>
      </c>
      <c r="BL269" s="20" t="s">
        <v>282</v>
      </c>
      <c r="BM269" s="177" t="s">
        <v>2714</v>
      </c>
    </row>
    <row r="270" s="2" customFormat="1">
      <c r="A270" s="39"/>
      <c r="B270" s="40"/>
      <c r="C270" s="39"/>
      <c r="D270" s="179" t="s">
        <v>158</v>
      </c>
      <c r="E270" s="39"/>
      <c r="F270" s="180" t="s">
        <v>2713</v>
      </c>
      <c r="G270" s="39"/>
      <c r="H270" s="39"/>
      <c r="I270" s="181"/>
      <c r="J270" s="39"/>
      <c r="K270" s="39"/>
      <c r="L270" s="40"/>
      <c r="M270" s="182"/>
      <c r="N270" s="183"/>
      <c r="O270" s="73"/>
      <c r="P270" s="73"/>
      <c r="Q270" s="73"/>
      <c r="R270" s="73"/>
      <c r="S270" s="73"/>
      <c r="T270" s="74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20" t="s">
        <v>158</v>
      </c>
      <c r="AU270" s="20" t="s">
        <v>156</v>
      </c>
    </row>
    <row r="271" s="2" customFormat="1" ht="16.5" customHeight="1">
      <c r="A271" s="39"/>
      <c r="B271" s="165"/>
      <c r="C271" s="166" t="s">
        <v>1563</v>
      </c>
      <c r="D271" s="166" t="s">
        <v>150</v>
      </c>
      <c r="E271" s="167" t="s">
        <v>2715</v>
      </c>
      <c r="F271" s="168" t="s">
        <v>2716</v>
      </c>
      <c r="G271" s="169" t="s">
        <v>369</v>
      </c>
      <c r="H271" s="170">
        <v>2</v>
      </c>
      <c r="I271" s="171"/>
      <c r="J271" s="172">
        <f>ROUND(I271*H271,2)</f>
        <v>0</v>
      </c>
      <c r="K271" s="168" t="s">
        <v>154</v>
      </c>
      <c r="L271" s="40"/>
      <c r="M271" s="173" t="s">
        <v>3</v>
      </c>
      <c r="N271" s="174" t="s">
        <v>48</v>
      </c>
      <c r="O271" s="73"/>
      <c r="P271" s="175">
        <f>O271*H271</f>
        <v>0</v>
      </c>
      <c r="Q271" s="175">
        <v>0.00109</v>
      </c>
      <c r="R271" s="175">
        <f>Q271*H271</f>
        <v>0.0021800000000000001</v>
      </c>
      <c r="S271" s="175">
        <v>0</v>
      </c>
      <c r="T271" s="176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177" t="s">
        <v>282</v>
      </c>
      <c r="AT271" s="177" t="s">
        <v>150</v>
      </c>
      <c r="AU271" s="177" t="s">
        <v>156</v>
      </c>
      <c r="AY271" s="20" t="s">
        <v>148</v>
      </c>
      <c r="BE271" s="178">
        <f>IF(N271="základní",J271,0)</f>
        <v>0</v>
      </c>
      <c r="BF271" s="178">
        <f>IF(N271="snížená",J271,0)</f>
        <v>0</v>
      </c>
      <c r="BG271" s="178">
        <f>IF(N271="zákl. přenesená",J271,0)</f>
        <v>0</v>
      </c>
      <c r="BH271" s="178">
        <f>IF(N271="sníž. přenesená",J271,0)</f>
        <v>0</v>
      </c>
      <c r="BI271" s="178">
        <f>IF(N271="nulová",J271,0)</f>
        <v>0</v>
      </c>
      <c r="BJ271" s="20" t="s">
        <v>156</v>
      </c>
      <c r="BK271" s="178">
        <f>ROUND(I271*H271,2)</f>
        <v>0</v>
      </c>
      <c r="BL271" s="20" t="s">
        <v>282</v>
      </c>
      <c r="BM271" s="177" t="s">
        <v>2717</v>
      </c>
    </row>
    <row r="272" s="2" customFormat="1">
      <c r="A272" s="39"/>
      <c r="B272" s="40"/>
      <c r="C272" s="39"/>
      <c r="D272" s="179" t="s">
        <v>158</v>
      </c>
      <c r="E272" s="39"/>
      <c r="F272" s="180" t="s">
        <v>2718</v>
      </c>
      <c r="G272" s="39"/>
      <c r="H272" s="39"/>
      <c r="I272" s="181"/>
      <c r="J272" s="39"/>
      <c r="K272" s="39"/>
      <c r="L272" s="40"/>
      <c r="M272" s="182"/>
      <c r="N272" s="183"/>
      <c r="O272" s="73"/>
      <c r="P272" s="73"/>
      <c r="Q272" s="73"/>
      <c r="R272" s="73"/>
      <c r="S272" s="73"/>
      <c r="T272" s="74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20" t="s">
        <v>158</v>
      </c>
      <c r="AU272" s="20" t="s">
        <v>156</v>
      </c>
    </row>
    <row r="273" s="2" customFormat="1">
      <c r="A273" s="39"/>
      <c r="B273" s="40"/>
      <c r="C273" s="39"/>
      <c r="D273" s="184" t="s">
        <v>160</v>
      </c>
      <c r="E273" s="39"/>
      <c r="F273" s="185" t="s">
        <v>2719</v>
      </c>
      <c r="G273" s="39"/>
      <c r="H273" s="39"/>
      <c r="I273" s="181"/>
      <c r="J273" s="39"/>
      <c r="K273" s="39"/>
      <c r="L273" s="40"/>
      <c r="M273" s="182"/>
      <c r="N273" s="183"/>
      <c r="O273" s="73"/>
      <c r="P273" s="73"/>
      <c r="Q273" s="73"/>
      <c r="R273" s="73"/>
      <c r="S273" s="73"/>
      <c r="T273" s="74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20" t="s">
        <v>160</v>
      </c>
      <c r="AU273" s="20" t="s">
        <v>156</v>
      </c>
    </row>
    <row r="274" s="2" customFormat="1" ht="16.5" customHeight="1">
      <c r="A274" s="39"/>
      <c r="B274" s="165"/>
      <c r="C274" s="166" t="s">
        <v>1568</v>
      </c>
      <c r="D274" s="166" t="s">
        <v>150</v>
      </c>
      <c r="E274" s="167" t="s">
        <v>406</v>
      </c>
      <c r="F274" s="168" t="s">
        <v>407</v>
      </c>
      <c r="G274" s="169" t="s">
        <v>378</v>
      </c>
      <c r="H274" s="170">
        <v>16</v>
      </c>
      <c r="I274" s="171"/>
      <c r="J274" s="172">
        <f>ROUND(I274*H274,2)</f>
        <v>0</v>
      </c>
      <c r="K274" s="168" t="s">
        <v>154</v>
      </c>
      <c r="L274" s="40"/>
      <c r="M274" s="173" t="s">
        <v>3</v>
      </c>
      <c r="N274" s="174" t="s">
        <v>48</v>
      </c>
      <c r="O274" s="73"/>
      <c r="P274" s="175">
        <f>O274*H274</f>
        <v>0</v>
      </c>
      <c r="Q274" s="175">
        <v>0</v>
      </c>
      <c r="R274" s="175">
        <f>Q274*H274</f>
        <v>0</v>
      </c>
      <c r="S274" s="175">
        <v>0.00156</v>
      </c>
      <c r="T274" s="176">
        <f>S274*H274</f>
        <v>0.02496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177" t="s">
        <v>282</v>
      </c>
      <c r="AT274" s="177" t="s">
        <v>150</v>
      </c>
      <c r="AU274" s="177" t="s">
        <v>156</v>
      </c>
      <c r="AY274" s="20" t="s">
        <v>148</v>
      </c>
      <c r="BE274" s="178">
        <f>IF(N274="základní",J274,0)</f>
        <v>0</v>
      </c>
      <c r="BF274" s="178">
        <f>IF(N274="snížená",J274,0)</f>
        <v>0</v>
      </c>
      <c r="BG274" s="178">
        <f>IF(N274="zákl. přenesená",J274,0)</f>
        <v>0</v>
      </c>
      <c r="BH274" s="178">
        <f>IF(N274="sníž. přenesená",J274,0)</f>
        <v>0</v>
      </c>
      <c r="BI274" s="178">
        <f>IF(N274="nulová",J274,0)</f>
        <v>0</v>
      </c>
      <c r="BJ274" s="20" t="s">
        <v>156</v>
      </c>
      <c r="BK274" s="178">
        <f>ROUND(I274*H274,2)</f>
        <v>0</v>
      </c>
      <c r="BL274" s="20" t="s">
        <v>282</v>
      </c>
      <c r="BM274" s="177" t="s">
        <v>2720</v>
      </c>
    </row>
    <row r="275" s="2" customFormat="1">
      <c r="A275" s="39"/>
      <c r="B275" s="40"/>
      <c r="C275" s="39"/>
      <c r="D275" s="179" t="s">
        <v>158</v>
      </c>
      <c r="E275" s="39"/>
      <c r="F275" s="180" t="s">
        <v>409</v>
      </c>
      <c r="G275" s="39"/>
      <c r="H275" s="39"/>
      <c r="I275" s="181"/>
      <c r="J275" s="39"/>
      <c r="K275" s="39"/>
      <c r="L275" s="40"/>
      <c r="M275" s="182"/>
      <c r="N275" s="183"/>
      <c r="O275" s="73"/>
      <c r="P275" s="73"/>
      <c r="Q275" s="73"/>
      <c r="R275" s="73"/>
      <c r="S275" s="73"/>
      <c r="T275" s="74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20" t="s">
        <v>158</v>
      </c>
      <c r="AU275" s="20" t="s">
        <v>156</v>
      </c>
    </row>
    <row r="276" s="2" customFormat="1">
      <c r="A276" s="39"/>
      <c r="B276" s="40"/>
      <c r="C276" s="39"/>
      <c r="D276" s="184" t="s">
        <v>160</v>
      </c>
      <c r="E276" s="39"/>
      <c r="F276" s="185" t="s">
        <v>410</v>
      </c>
      <c r="G276" s="39"/>
      <c r="H276" s="39"/>
      <c r="I276" s="181"/>
      <c r="J276" s="39"/>
      <c r="K276" s="39"/>
      <c r="L276" s="40"/>
      <c r="M276" s="182"/>
      <c r="N276" s="183"/>
      <c r="O276" s="73"/>
      <c r="P276" s="73"/>
      <c r="Q276" s="73"/>
      <c r="R276" s="73"/>
      <c r="S276" s="73"/>
      <c r="T276" s="74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20" t="s">
        <v>160</v>
      </c>
      <c r="AU276" s="20" t="s">
        <v>156</v>
      </c>
    </row>
    <row r="277" s="2" customFormat="1" ht="24.15" customHeight="1">
      <c r="A277" s="39"/>
      <c r="B277" s="165"/>
      <c r="C277" s="166" t="s">
        <v>1574</v>
      </c>
      <c r="D277" s="166" t="s">
        <v>150</v>
      </c>
      <c r="E277" s="167" t="s">
        <v>2721</v>
      </c>
      <c r="F277" s="168" t="s">
        <v>2722</v>
      </c>
      <c r="G277" s="169" t="s">
        <v>378</v>
      </c>
      <c r="H277" s="170">
        <v>4</v>
      </c>
      <c r="I277" s="171"/>
      <c r="J277" s="172">
        <f>ROUND(I277*H277,2)</f>
        <v>0</v>
      </c>
      <c r="K277" s="168" t="s">
        <v>154</v>
      </c>
      <c r="L277" s="40"/>
      <c r="M277" s="173" t="s">
        <v>3</v>
      </c>
      <c r="N277" s="174" t="s">
        <v>48</v>
      </c>
      <c r="O277" s="73"/>
      <c r="P277" s="175">
        <f>O277*H277</f>
        <v>0</v>
      </c>
      <c r="Q277" s="175">
        <v>0.0018</v>
      </c>
      <c r="R277" s="175">
        <f>Q277*H277</f>
        <v>0.0071999999999999998</v>
      </c>
      <c r="S277" s="175">
        <v>0</v>
      </c>
      <c r="T277" s="176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177" t="s">
        <v>282</v>
      </c>
      <c r="AT277" s="177" t="s">
        <v>150</v>
      </c>
      <c r="AU277" s="177" t="s">
        <v>156</v>
      </c>
      <c r="AY277" s="20" t="s">
        <v>148</v>
      </c>
      <c r="BE277" s="178">
        <f>IF(N277="základní",J277,0)</f>
        <v>0</v>
      </c>
      <c r="BF277" s="178">
        <f>IF(N277="snížená",J277,0)</f>
        <v>0</v>
      </c>
      <c r="BG277" s="178">
        <f>IF(N277="zákl. přenesená",J277,0)</f>
        <v>0</v>
      </c>
      <c r="BH277" s="178">
        <f>IF(N277="sníž. přenesená",J277,0)</f>
        <v>0</v>
      </c>
      <c r="BI277" s="178">
        <f>IF(N277="nulová",J277,0)</f>
        <v>0</v>
      </c>
      <c r="BJ277" s="20" t="s">
        <v>156</v>
      </c>
      <c r="BK277" s="178">
        <f>ROUND(I277*H277,2)</f>
        <v>0</v>
      </c>
      <c r="BL277" s="20" t="s">
        <v>282</v>
      </c>
      <c r="BM277" s="177" t="s">
        <v>2723</v>
      </c>
    </row>
    <row r="278" s="2" customFormat="1">
      <c r="A278" s="39"/>
      <c r="B278" s="40"/>
      <c r="C278" s="39"/>
      <c r="D278" s="179" t="s">
        <v>158</v>
      </c>
      <c r="E278" s="39"/>
      <c r="F278" s="180" t="s">
        <v>2724</v>
      </c>
      <c r="G278" s="39"/>
      <c r="H278" s="39"/>
      <c r="I278" s="181"/>
      <c r="J278" s="39"/>
      <c r="K278" s="39"/>
      <c r="L278" s="40"/>
      <c r="M278" s="182"/>
      <c r="N278" s="183"/>
      <c r="O278" s="73"/>
      <c r="P278" s="73"/>
      <c r="Q278" s="73"/>
      <c r="R278" s="73"/>
      <c r="S278" s="73"/>
      <c r="T278" s="74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20" t="s">
        <v>158</v>
      </c>
      <c r="AU278" s="20" t="s">
        <v>156</v>
      </c>
    </row>
    <row r="279" s="2" customFormat="1">
      <c r="A279" s="39"/>
      <c r="B279" s="40"/>
      <c r="C279" s="39"/>
      <c r="D279" s="184" t="s">
        <v>160</v>
      </c>
      <c r="E279" s="39"/>
      <c r="F279" s="185" t="s">
        <v>2725</v>
      </c>
      <c r="G279" s="39"/>
      <c r="H279" s="39"/>
      <c r="I279" s="181"/>
      <c r="J279" s="39"/>
      <c r="K279" s="39"/>
      <c r="L279" s="40"/>
      <c r="M279" s="182"/>
      <c r="N279" s="183"/>
      <c r="O279" s="73"/>
      <c r="P279" s="73"/>
      <c r="Q279" s="73"/>
      <c r="R279" s="73"/>
      <c r="S279" s="73"/>
      <c r="T279" s="74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20" t="s">
        <v>160</v>
      </c>
      <c r="AU279" s="20" t="s">
        <v>156</v>
      </c>
    </row>
    <row r="280" s="2" customFormat="1" ht="21.75" customHeight="1">
      <c r="A280" s="39"/>
      <c r="B280" s="165"/>
      <c r="C280" s="166" t="s">
        <v>1579</v>
      </c>
      <c r="D280" s="166" t="s">
        <v>150</v>
      </c>
      <c r="E280" s="167" t="s">
        <v>2726</v>
      </c>
      <c r="F280" s="168" t="s">
        <v>2727</v>
      </c>
      <c r="G280" s="169" t="s">
        <v>378</v>
      </c>
      <c r="H280" s="170">
        <v>4</v>
      </c>
      <c r="I280" s="171"/>
      <c r="J280" s="172">
        <f>ROUND(I280*H280,2)</f>
        <v>0</v>
      </c>
      <c r="K280" s="168" t="s">
        <v>154</v>
      </c>
      <c r="L280" s="40"/>
      <c r="M280" s="173" t="s">
        <v>3</v>
      </c>
      <c r="N280" s="174" t="s">
        <v>48</v>
      </c>
      <c r="O280" s="73"/>
      <c r="P280" s="175">
        <f>O280*H280</f>
        <v>0</v>
      </c>
      <c r="Q280" s="175">
        <v>0.0018</v>
      </c>
      <c r="R280" s="175">
        <f>Q280*H280</f>
        <v>0.0071999999999999998</v>
      </c>
      <c r="S280" s="175">
        <v>0</v>
      </c>
      <c r="T280" s="176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177" t="s">
        <v>282</v>
      </c>
      <c r="AT280" s="177" t="s">
        <v>150</v>
      </c>
      <c r="AU280" s="177" t="s">
        <v>156</v>
      </c>
      <c r="AY280" s="20" t="s">
        <v>148</v>
      </c>
      <c r="BE280" s="178">
        <f>IF(N280="základní",J280,0)</f>
        <v>0</v>
      </c>
      <c r="BF280" s="178">
        <f>IF(N280="snížená",J280,0)</f>
        <v>0</v>
      </c>
      <c r="BG280" s="178">
        <f>IF(N280="zákl. přenesená",J280,0)</f>
        <v>0</v>
      </c>
      <c r="BH280" s="178">
        <f>IF(N280="sníž. přenesená",J280,0)</f>
        <v>0</v>
      </c>
      <c r="BI280" s="178">
        <f>IF(N280="nulová",J280,0)</f>
        <v>0</v>
      </c>
      <c r="BJ280" s="20" t="s">
        <v>156</v>
      </c>
      <c r="BK280" s="178">
        <f>ROUND(I280*H280,2)</f>
        <v>0</v>
      </c>
      <c r="BL280" s="20" t="s">
        <v>282</v>
      </c>
      <c r="BM280" s="177" t="s">
        <v>2728</v>
      </c>
    </row>
    <row r="281" s="2" customFormat="1">
      <c r="A281" s="39"/>
      <c r="B281" s="40"/>
      <c r="C281" s="39"/>
      <c r="D281" s="179" t="s">
        <v>158</v>
      </c>
      <c r="E281" s="39"/>
      <c r="F281" s="180" t="s">
        <v>2729</v>
      </c>
      <c r="G281" s="39"/>
      <c r="H281" s="39"/>
      <c r="I281" s="181"/>
      <c r="J281" s="39"/>
      <c r="K281" s="39"/>
      <c r="L281" s="40"/>
      <c r="M281" s="182"/>
      <c r="N281" s="183"/>
      <c r="O281" s="73"/>
      <c r="P281" s="73"/>
      <c r="Q281" s="73"/>
      <c r="R281" s="73"/>
      <c r="S281" s="73"/>
      <c r="T281" s="74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20" t="s">
        <v>158</v>
      </c>
      <c r="AU281" s="20" t="s">
        <v>156</v>
      </c>
    </row>
    <row r="282" s="2" customFormat="1">
      <c r="A282" s="39"/>
      <c r="B282" s="40"/>
      <c r="C282" s="39"/>
      <c r="D282" s="184" t="s">
        <v>160</v>
      </c>
      <c r="E282" s="39"/>
      <c r="F282" s="185" t="s">
        <v>2730</v>
      </c>
      <c r="G282" s="39"/>
      <c r="H282" s="39"/>
      <c r="I282" s="181"/>
      <c r="J282" s="39"/>
      <c r="K282" s="39"/>
      <c r="L282" s="40"/>
      <c r="M282" s="182"/>
      <c r="N282" s="183"/>
      <c r="O282" s="73"/>
      <c r="P282" s="73"/>
      <c r="Q282" s="73"/>
      <c r="R282" s="73"/>
      <c r="S282" s="73"/>
      <c r="T282" s="74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20" t="s">
        <v>160</v>
      </c>
      <c r="AU282" s="20" t="s">
        <v>156</v>
      </c>
    </row>
    <row r="283" s="2" customFormat="1" ht="24.15" customHeight="1">
      <c r="A283" s="39"/>
      <c r="B283" s="165"/>
      <c r="C283" s="166" t="s">
        <v>1585</v>
      </c>
      <c r="D283" s="166" t="s">
        <v>150</v>
      </c>
      <c r="E283" s="167" t="s">
        <v>2731</v>
      </c>
      <c r="F283" s="168" t="s">
        <v>2732</v>
      </c>
      <c r="G283" s="169" t="s">
        <v>378</v>
      </c>
      <c r="H283" s="170">
        <v>4</v>
      </c>
      <c r="I283" s="171"/>
      <c r="J283" s="172">
        <f>ROUND(I283*H283,2)</f>
        <v>0</v>
      </c>
      <c r="K283" s="168" t="s">
        <v>154</v>
      </c>
      <c r="L283" s="40"/>
      <c r="M283" s="173" t="s">
        <v>3</v>
      </c>
      <c r="N283" s="174" t="s">
        <v>48</v>
      </c>
      <c r="O283" s="73"/>
      <c r="P283" s="175">
        <f>O283*H283</f>
        <v>0</v>
      </c>
      <c r="Q283" s="175">
        <v>0.0019599999999999999</v>
      </c>
      <c r="R283" s="175">
        <f>Q283*H283</f>
        <v>0.0078399999999999997</v>
      </c>
      <c r="S283" s="175">
        <v>0</v>
      </c>
      <c r="T283" s="176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177" t="s">
        <v>282</v>
      </c>
      <c r="AT283" s="177" t="s">
        <v>150</v>
      </c>
      <c r="AU283" s="177" t="s">
        <v>156</v>
      </c>
      <c r="AY283" s="20" t="s">
        <v>148</v>
      </c>
      <c r="BE283" s="178">
        <f>IF(N283="základní",J283,0)</f>
        <v>0</v>
      </c>
      <c r="BF283" s="178">
        <f>IF(N283="snížená",J283,0)</f>
        <v>0</v>
      </c>
      <c r="BG283" s="178">
        <f>IF(N283="zákl. přenesená",J283,0)</f>
        <v>0</v>
      </c>
      <c r="BH283" s="178">
        <f>IF(N283="sníž. přenesená",J283,0)</f>
        <v>0</v>
      </c>
      <c r="BI283" s="178">
        <f>IF(N283="nulová",J283,0)</f>
        <v>0</v>
      </c>
      <c r="BJ283" s="20" t="s">
        <v>156</v>
      </c>
      <c r="BK283" s="178">
        <f>ROUND(I283*H283,2)</f>
        <v>0</v>
      </c>
      <c r="BL283" s="20" t="s">
        <v>282</v>
      </c>
      <c r="BM283" s="177" t="s">
        <v>2733</v>
      </c>
    </row>
    <row r="284" s="2" customFormat="1">
      <c r="A284" s="39"/>
      <c r="B284" s="40"/>
      <c r="C284" s="39"/>
      <c r="D284" s="179" t="s">
        <v>158</v>
      </c>
      <c r="E284" s="39"/>
      <c r="F284" s="180" t="s">
        <v>2734</v>
      </c>
      <c r="G284" s="39"/>
      <c r="H284" s="39"/>
      <c r="I284" s="181"/>
      <c r="J284" s="39"/>
      <c r="K284" s="39"/>
      <c r="L284" s="40"/>
      <c r="M284" s="182"/>
      <c r="N284" s="183"/>
      <c r="O284" s="73"/>
      <c r="P284" s="73"/>
      <c r="Q284" s="73"/>
      <c r="R284" s="73"/>
      <c r="S284" s="73"/>
      <c r="T284" s="74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20" t="s">
        <v>158</v>
      </c>
      <c r="AU284" s="20" t="s">
        <v>156</v>
      </c>
    </row>
    <row r="285" s="2" customFormat="1">
      <c r="A285" s="39"/>
      <c r="B285" s="40"/>
      <c r="C285" s="39"/>
      <c r="D285" s="184" t="s">
        <v>160</v>
      </c>
      <c r="E285" s="39"/>
      <c r="F285" s="185" t="s">
        <v>2735</v>
      </c>
      <c r="G285" s="39"/>
      <c r="H285" s="39"/>
      <c r="I285" s="181"/>
      <c r="J285" s="39"/>
      <c r="K285" s="39"/>
      <c r="L285" s="40"/>
      <c r="M285" s="182"/>
      <c r="N285" s="183"/>
      <c r="O285" s="73"/>
      <c r="P285" s="73"/>
      <c r="Q285" s="73"/>
      <c r="R285" s="73"/>
      <c r="S285" s="73"/>
      <c r="T285" s="74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20" t="s">
        <v>160</v>
      </c>
      <c r="AU285" s="20" t="s">
        <v>156</v>
      </c>
    </row>
    <row r="286" s="2" customFormat="1" ht="16.5" customHeight="1">
      <c r="A286" s="39"/>
      <c r="B286" s="165"/>
      <c r="C286" s="166" t="s">
        <v>1591</v>
      </c>
      <c r="D286" s="166" t="s">
        <v>150</v>
      </c>
      <c r="E286" s="167" t="s">
        <v>2736</v>
      </c>
      <c r="F286" s="168" t="s">
        <v>2737</v>
      </c>
      <c r="G286" s="169" t="s">
        <v>369</v>
      </c>
      <c r="H286" s="170">
        <v>4</v>
      </c>
      <c r="I286" s="171"/>
      <c r="J286" s="172">
        <f>ROUND(I286*H286,2)</f>
        <v>0</v>
      </c>
      <c r="K286" s="168" t="s">
        <v>154</v>
      </c>
      <c r="L286" s="40"/>
      <c r="M286" s="173" t="s">
        <v>3</v>
      </c>
      <c r="N286" s="174" t="s">
        <v>48</v>
      </c>
      <c r="O286" s="73"/>
      <c r="P286" s="175">
        <f>O286*H286</f>
        <v>0</v>
      </c>
      <c r="Q286" s="175">
        <v>0.00024000000000000001</v>
      </c>
      <c r="R286" s="175">
        <f>Q286*H286</f>
        <v>0.00096000000000000002</v>
      </c>
      <c r="S286" s="175">
        <v>0</v>
      </c>
      <c r="T286" s="176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177" t="s">
        <v>282</v>
      </c>
      <c r="AT286" s="177" t="s">
        <v>150</v>
      </c>
      <c r="AU286" s="177" t="s">
        <v>156</v>
      </c>
      <c r="AY286" s="20" t="s">
        <v>148</v>
      </c>
      <c r="BE286" s="178">
        <f>IF(N286="základní",J286,0)</f>
        <v>0</v>
      </c>
      <c r="BF286" s="178">
        <f>IF(N286="snížená",J286,0)</f>
        <v>0</v>
      </c>
      <c r="BG286" s="178">
        <f>IF(N286="zákl. přenesená",J286,0)</f>
        <v>0</v>
      </c>
      <c r="BH286" s="178">
        <f>IF(N286="sníž. přenesená",J286,0)</f>
        <v>0</v>
      </c>
      <c r="BI286" s="178">
        <f>IF(N286="nulová",J286,0)</f>
        <v>0</v>
      </c>
      <c r="BJ286" s="20" t="s">
        <v>156</v>
      </c>
      <c r="BK286" s="178">
        <f>ROUND(I286*H286,2)</f>
        <v>0</v>
      </c>
      <c r="BL286" s="20" t="s">
        <v>282</v>
      </c>
      <c r="BM286" s="177" t="s">
        <v>2738</v>
      </c>
    </row>
    <row r="287" s="2" customFormat="1">
      <c r="A287" s="39"/>
      <c r="B287" s="40"/>
      <c r="C287" s="39"/>
      <c r="D287" s="179" t="s">
        <v>158</v>
      </c>
      <c r="E287" s="39"/>
      <c r="F287" s="180" t="s">
        <v>2739</v>
      </c>
      <c r="G287" s="39"/>
      <c r="H287" s="39"/>
      <c r="I287" s="181"/>
      <c r="J287" s="39"/>
      <c r="K287" s="39"/>
      <c r="L287" s="40"/>
      <c r="M287" s="182"/>
      <c r="N287" s="183"/>
      <c r="O287" s="73"/>
      <c r="P287" s="73"/>
      <c r="Q287" s="73"/>
      <c r="R287" s="73"/>
      <c r="S287" s="73"/>
      <c r="T287" s="74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20" t="s">
        <v>158</v>
      </c>
      <c r="AU287" s="20" t="s">
        <v>156</v>
      </c>
    </row>
    <row r="288" s="2" customFormat="1">
      <c r="A288" s="39"/>
      <c r="B288" s="40"/>
      <c r="C288" s="39"/>
      <c r="D288" s="184" t="s">
        <v>160</v>
      </c>
      <c r="E288" s="39"/>
      <c r="F288" s="185" t="s">
        <v>2740</v>
      </c>
      <c r="G288" s="39"/>
      <c r="H288" s="39"/>
      <c r="I288" s="181"/>
      <c r="J288" s="39"/>
      <c r="K288" s="39"/>
      <c r="L288" s="40"/>
      <c r="M288" s="182"/>
      <c r="N288" s="183"/>
      <c r="O288" s="73"/>
      <c r="P288" s="73"/>
      <c r="Q288" s="73"/>
      <c r="R288" s="73"/>
      <c r="S288" s="73"/>
      <c r="T288" s="74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20" t="s">
        <v>160</v>
      </c>
      <c r="AU288" s="20" t="s">
        <v>156</v>
      </c>
    </row>
    <row r="289" s="2" customFormat="1" ht="24.15" customHeight="1">
      <c r="A289" s="39"/>
      <c r="B289" s="165"/>
      <c r="C289" s="166" t="s">
        <v>1597</v>
      </c>
      <c r="D289" s="166" t="s">
        <v>150</v>
      </c>
      <c r="E289" s="167" t="s">
        <v>2741</v>
      </c>
      <c r="F289" s="168" t="s">
        <v>2742</v>
      </c>
      <c r="G289" s="169" t="s">
        <v>369</v>
      </c>
      <c r="H289" s="170">
        <v>4</v>
      </c>
      <c r="I289" s="171"/>
      <c r="J289" s="172">
        <f>ROUND(I289*H289,2)</f>
        <v>0</v>
      </c>
      <c r="K289" s="168" t="s">
        <v>154</v>
      </c>
      <c r="L289" s="40"/>
      <c r="M289" s="173" t="s">
        <v>3</v>
      </c>
      <c r="N289" s="174" t="s">
        <v>48</v>
      </c>
      <c r="O289" s="73"/>
      <c r="P289" s="175">
        <f>O289*H289</f>
        <v>0</v>
      </c>
      <c r="Q289" s="175">
        <v>0.00046999999999999999</v>
      </c>
      <c r="R289" s="175">
        <f>Q289*H289</f>
        <v>0.0018799999999999999</v>
      </c>
      <c r="S289" s="175">
        <v>0</v>
      </c>
      <c r="T289" s="176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177" t="s">
        <v>282</v>
      </c>
      <c r="AT289" s="177" t="s">
        <v>150</v>
      </c>
      <c r="AU289" s="177" t="s">
        <v>156</v>
      </c>
      <c r="AY289" s="20" t="s">
        <v>148</v>
      </c>
      <c r="BE289" s="178">
        <f>IF(N289="základní",J289,0)</f>
        <v>0</v>
      </c>
      <c r="BF289" s="178">
        <f>IF(N289="snížená",J289,0)</f>
        <v>0</v>
      </c>
      <c r="BG289" s="178">
        <f>IF(N289="zákl. přenesená",J289,0)</f>
        <v>0</v>
      </c>
      <c r="BH289" s="178">
        <f>IF(N289="sníž. přenesená",J289,0)</f>
        <v>0</v>
      </c>
      <c r="BI289" s="178">
        <f>IF(N289="nulová",J289,0)</f>
        <v>0</v>
      </c>
      <c r="BJ289" s="20" t="s">
        <v>156</v>
      </c>
      <c r="BK289" s="178">
        <f>ROUND(I289*H289,2)</f>
        <v>0</v>
      </c>
      <c r="BL289" s="20" t="s">
        <v>282</v>
      </c>
      <c r="BM289" s="177" t="s">
        <v>2743</v>
      </c>
    </row>
    <row r="290" s="2" customFormat="1">
      <c r="A290" s="39"/>
      <c r="B290" s="40"/>
      <c r="C290" s="39"/>
      <c r="D290" s="179" t="s">
        <v>158</v>
      </c>
      <c r="E290" s="39"/>
      <c r="F290" s="180" t="s">
        <v>2744</v>
      </c>
      <c r="G290" s="39"/>
      <c r="H290" s="39"/>
      <c r="I290" s="181"/>
      <c r="J290" s="39"/>
      <c r="K290" s="39"/>
      <c r="L290" s="40"/>
      <c r="M290" s="182"/>
      <c r="N290" s="183"/>
      <c r="O290" s="73"/>
      <c r="P290" s="73"/>
      <c r="Q290" s="73"/>
      <c r="R290" s="73"/>
      <c r="S290" s="73"/>
      <c r="T290" s="74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20" t="s">
        <v>158</v>
      </c>
      <c r="AU290" s="20" t="s">
        <v>156</v>
      </c>
    </row>
    <row r="291" s="2" customFormat="1">
      <c r="A291" s="39"/>
      <c r="B291" s="40"/>
      <c r="C291" s="39"/>
      <c r="D291" s="184" t="s">
        <v>160</v>
      </c>
      <c r="E291" s="39"/>
      <c r="F291" s="185" t="s">
        <v>2745</v>
      </c>
      <c r="G291" s="39"/>
      <c r="H291" s="39"/>
      <c r="I291" s="181"/>
      <c r="J291" s="39"/>
      <c r="K291" s="39"/>
      <c r="L291" s="40"/>
      <c r="M291" s="182"/>
      <c r="N291" s="183"/>
      <c r="O291" s="73"/>
      <c r="P291" s="73"/>
      <c r="Q291" s="73"/>
      <c r="R291" s="73"/>
      <c r="S291" s="73"/>
      <c r="T291" s="74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20" t="s">
        <v>160</v>
      </c>
      <c r="AU291" s="20" t="s">
        <v>156</v>
      </c>
    </row>
    <row r="292" s="2" customFormat="1" ht="24.15" customHeight="1">
      <c r="A292" s="39"/>
      <c r="B292" s="165"/>
      <c r="C292" s="166" t="s">
        <v>736</v>
      </c>
      <c r="D292" s="166" t="s">
        <v>150</v>
      </c>
      <c r="E292" s="167" t="s">
        <v>2746</v>
      </c>
      <c r="F292" s="168" t="s">
        <v>2747</v>
      </c>
      <c r="G292" s="169" t="s">
        <v>369</v>
      </c>
      <c r="H292" s="170">
        <v>4</v>
      </c>
      <c r="I292" s="171"/>
      <c r="J292" s="172">
        <f>ROUND(I292*H292,2)</f>
        <v>0</v>
      </c>
      <c r="K292" s="168" t="s">
        <v>154</v>
      </c>
      <c r="L292" s="40"/>
      <c r="M292" s="173" t="s">
        <v>3</v>
      </c>
      <c r="N292" s="174" t="s">
        <v>48</v>
      </c>
      <c r="O292" s="73"/>
      <c r="P292" s="175">
        <f>O292*H292</f>
        <v>0</v>
      </c>
      <c r="Q292" s="175">
        <v>0.0010100000000000001</v>
      </c>
      <c r="R292" s="175">
        <f>Q292*H292</f>
        <v>0.0040400000000000002</v>
      </c>
      <c r="S292" s="175">
        <v>0</v>
      </c>
      <c r="T292" s="176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177" t="s">
        <v>282</v>
      </c>
      <c r="AT292" s="177" t="s">
        <v>150</v>
      </c>
      <c r="AU292" s="177" t="s">
        <v>156</v>
      </c>
      <c r="AY292" s="20" t="s">
        <v>148</v>
      </c>
      <c r="BE292" s="178">
        <f>IF(N292="základní",J292,0)</f>
        <v>0</v>
      </c>
      <c r="BF292" s="178">
        <f>IF(N292="snížená",J292,0)</f>
        <v>0</v>
      </c>
      <c r="BG292" s="178">
        <f>IF(N292="zákl. přenesená",J292,0)</f>
        <v>0</v>
      </c>
      <c r="BH292" s="178">
        <f>IF(N292="sníž. přenesená",J292,0)</f>
        <v>0</v>
      </c>
      <c r="BI292" s="178">
        <f>IF(N292="nulová",J292,0)</f>
        <v>0</v>
      </c>
      <c r="BJ292" s="20" t="s">
        <v>156</v>
      </c>
      <c r="BK292" s="178">
        <f>ROUND(I292*H292,2)</f>
        <v>0</v>
      </c>
      <c r="BL292" s="20" t="s">
        <v>282</v>
      </c>
      <c r="BM292" s="177" t="s">
        <v>2748</v>
      </c>
    </row>
    <row r="293" s="2" customFormat="1">
      <c r="A293" s="39"/>
      <c r="B293" s="40"/>
      <c r="C293" s="39"/>
      <c r="D293" s="179" t="s">
        <v>158</v>
      </c>
      <c r="E293" s="39"/>
      <c r="F293" s="180" t="s">
        <v>2749</v>
      </c>
      <c r="G293" s="39"/>
      <c r="H293" s="39"/>
      <c r="I293" s="181"/>
      <c r="J293" s="39"/>
      <c r="K293" s="39"/>
      <c r="L293" s="40"/>
      <c r="M293" s="182"/>
      <c r="N293" s="183"/>
      <c r="O293" s="73"/>
      <c r="P293" s="73"/>
      <c r="Q293" s="73"/>
      <c r="R293" s="73"/>
      <c r="S293" s="73"/>
      <c r="T293" s="74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20" t="s">
        <v>158</v>
      </c>
      <c r="AU293" s="20" t="s">
        <v>156</v>
      </c>
    </row>
    <row r="294" s="2" customFormat="1">
      <c r="A294" s="39"/>
      <c r="B294" s="40"/>
      <c r="C294" s="39"/>
      <c r="D294" s="184" t="s">
        <v>160</v>
      </c>
      <c r="E294" s="39"/>
      <c r="F294" s="185" t="s">
        <v>2750</v>
      </c>
      <c r="G294" s="39"/>
      <c r="H294" s="39"/>
      <c r="I294" s="181"/>
      <c r="J294" s="39"/>
      <c r="K294" s="39"/>
      <c r="L294" s="40"/>
      <c r="M294" s="182"/>
      <c r="N294" s="183"/>
      <c r="O294" s="73"/>
      <c r="P294" s="73"/>
      <c r="Q294" s="73"/>
      <c r="R294" s="73"/>
      <c r="S294" s="73"/>
      <c r="T294" s="74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20" t="s">
        <v>160</v>
      </c>
      <c r="AU294" s="20" t="s">
        <v>156</v>
      </c>
    </row>
    <row r="295" s="2" customFormat="1" ht="21.75" customHeight="1">
      <c r="A295" s="39"/>
      <c r="B295" s="165"/>
      <c r="C295" s="166" t="s">
        <v>1608</v>
      </c>
      <c r="D295" s="166" t="s">
        <v>150</v>
      </c>
      <c r="E295" s="167" t="s">
        <v>2751</v>
      </c>
      <c r="F295" s="168" t="s">
        <v>2752</v>
      </c>
      <c r="G295" s="169" t="s">
        <v>369</v>
      </c>
      <c r="H295" s="170">
        <v>4</v>
      </c>
      <c r="I295" s="171"/>
      <c r="J295" s="172">
        <f>ROUND(I295*H295,2)</f>
        <v>0</v>
      </c>
      <c r="K295" s="168" t="s">
        <v>154</v>
      </c>
      <c r="L295" s="40"/>
      <c r="M295" s="173" t="s">
        <v>3</v>
      </c>
      <c r="N295" s="174" t="s">
        <v>48</v>
      </c>
      <c r="O295" s="73"/>
      <c r="P295" s="175">
        <f>O295*H295</f>
        <v>0</v>
      </c>
      <c r="Q295" s="175">
        <v>0.00014999999999999999</v>
      </c>
      <c r="R295" s="175">
        <f>Q295*H295</f>
        <v>0.00059999999999999995</v>
      </c>
      <c r="S295" s="175">
        <v>0</v>
      </c>
      <c r="T295" s="176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177" t="s">
        <v>282</v>
      </c>
      <c r="AT295" s="177" t="s">
        <v>150</v>
      </c>
      <c r="AU295" s="177" t="s">
        <v>156</v>
      </c>
      <c r="AY295" s="20" t="s">
        <v>148</v>
      </c>
      <c r="BE295" s="178">
        <f>IF(N295="základní",J295,0)</f>
        <v>0</v>
      </c>
      <c r="BF295" s="178">
        <f>IF(N295="snížená",J295,0)</f>
        <v>0</v>
      </c>
      <c r="BG295" s="178">
        <f>IF(N295="zákl. přenesená",J295,0)</f>
        <v>0</v>
      </c>
      <c r="BH295" s="178">
        <f>IF(N295="sníž. přenesená",J295,0)</f>
        <v>0</v>
      </c>
      <c r="BI295" s="178">
        <f>IF(N295="nulová",J295,0)</f>
        <v>0</v>
      </c>
      <c r="BJ295" s="20" t="s">
        <v>156</v>
      </c>
      <c r="BK295" s="178">
        <f>ROUND(I295*H295,2)</f>
        <v>0</v>
      </c>
      <c r="BL295" s="20" t="s">
        <v>282</v>
      </c>
      <c r="BM295" s="177" t="s">
        <v>2753</v>
      </c>
    </row>
    <row r="296" s="2" customFormat="1">
      <c r="A296" s="39"/>
      <c r="B296" s="40"/>
      <c r="C296" s="39"/>
      <c r="D296" s="179" t="s">
        <v>158</v>
      </c>
      <c r="E296" s="39"/>
      <c r="F296" s="180" t="s">
        <v>2754</v>
      </c>
      <c r="G296" s="39"/>
      <c r="H296" s="39"/>
      <c r="I296" s="181"/>
      <c r="J296" s="39"/>
      <c r="K296" s="39"/>
      <c r="L296" s="40"/>
      <c r="M296" s="182"/>
      <c r="N296" s="183"/>
      <c r="O296" s="73"/>
      <c r="P296" s="73"/>
      <c r="Q296" s="73"/>
      <c r="R296" s="73"/>
      <c r="S296" s="73"/>
      <c r="T296" s="74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20" t="s">
        <v>158</v>
      </c>
      <c r="AU296" s="20" t="s">
        <v>156</v>
      </c>
    </row>
    <row r="297" s="2" customFormat="1">
      <c r="A297" s="39"/>
      <c r="B297" s="40"/>
      <c r="C297" s="39"/>
      <c r="D297" s="184" t="s">
        <v>160</v>
      </c>
      <c r="E297" s="39"/>
      <c r="F297" s="185" t="s">
        <v>2755</v>
      </c>
      <c r="G297" s="39"/>
      <c r="H297" s="39"/>
      <c r="I297" s="181"/>
      <c r="J297" s="39"/>
      <c r="K297" s="39"/>
      <c r="L297" s="40"/>
      <c r="M297" s="182"/>
      <c r="N297" s="183"/>
      <c r="O297" s="73"/>
      <c r="P297" s="73"/>
      <c r="Q297" s="73"/>
      <c r="R297" s="73"/>
      <c r="S297" s="73"/>
      <c r="T297" s="74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20" t="s">
        <v>160</v>
      </c>
      <c r="AU297" s="20" t="s">
        <v>156</v>
      </c>
    </row>
    <row r="298" s="2" customFormat="1" ht="21.75" customHeight="1">
      <c r="A298" s="39"/>
      <c r="B298" s="165"/>
      <c r="C298" s="212" t="s">
        <v>1614</v>
      </c>
      <c r="D298" s="212" t="s">
        <v>658</v>
      </c>
      <c r="E298" s="213" t="s">
        <v>2756</v>
      </c>
      <c r="F298" s="214" t="s">
        <v>2757</v>
      </c>
      <c r="G298" s="215" t="s">
        <v>369</v>
      </c>
      <c r="H298" s="216">
        <v>6</v>
      </c>
      <c r="I298" s="217"/>
      <c r="J298" s="218">
        <f>ROUND(I298*H298,2)</f>
        <v>0</v>
      </c>
      <c r="K298" s="214" t="s">
        <v>154</v>
      </c>
      <c r="L298" s="219"/>
      <c r="M298" s="220" t="s">
        <v>3</v>
      </c>
      <c r="N298" s="221" t="s">
        <v>48</v>
      </c>
      <c r="O298" s="73"/>
      <c r="P298" s="175">
        <f>O298*H298</f>
        <v>0</v>
      </c>
      <c r="Q298" s="175">
        <v>0.00013999999999999999</v>
      </c>
      <c r="R298" s="175">
        <f>Q298*H298</f>
        <v>0.00083999999999999993</v>
      </c>
      <c r="S298" s="175">
        <v>0</v>
      </c>
      <c r="T298" s="176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177" t="s">
        <v>413</v>
      </c>
      <c r="AT298" s="177" t="s">
        <v>658</v>
      </c>
      <c r="AU298" s="177" t="s">
        <v>156</v>
      </c>
      <c r="AY298" s="20" t="s">
        <v>148</v>
      </c>
      <c r="BE298" s="178">
        <f>IF(N298="základní",J298,0)</f>
        <v>0</v>
      </c>
      <c r="BF298" s="178">
        <f>IF(N298="snížená",J298,0)</f>
        <v>0</v>
      </c>
      <c r="BG298" s="178">
        <f>IF(N298="zákl. přenesená",J298,0)</f>
        <v>0</v>
      </c>
      <c r="BH298" s="178">
        <f>IF(N298="sníž. přenesená",J298,0)</f>
        <v>0</v>
      </c>
      <c r="BI298" s="178">
        <f>IF(N298="nulová",J298,0)</f>
        <v>0</v>
      </c>
      <c r="BJ298" s="20" t="s">
        <v>156</v>
      </c>
      <c r="BK298" s="178">
        <f>ROUND(I298*H298,2)</f>
        <v>0</v>
      </c>
      <c r="BL298" s="20" t="s">
        <v>282</v>
      </c>
      <c r="BM298" s="177" t="s">
        <v>2758</v>
      </c>
    </row>
    <row r="299" s="2" customFormat="1">
      <c r="A299" s="39"/>
      <c r="B299" s="40"/>
      <c r="C299" s="39"/>
      <c r="D299" s="179" t="s">
        <v>158</v>
      </c>
      <c r="E299" s="39"/>
      <c r="F299" s="180" t="s">
        <v>2757</v>
      </c>
      <c r="G299" s="39"/>
      <c r="H299" s="39"/>
      <c r="I299" s="181"/>
      <c r="J299" s="39"/>
      <c r="K299" s="39"/>
      <c r="L299" s="40"/>
      <c r="M299" s="182"/>
      <c r="N299" s="183"/>
      <c r="O299" s="73"/>
      <c r="P299" s="73"/>
      <c r="Q299" s="73"/>
      <c r="R299" s="73"/>
      <c r="S299" s="73"/>
      <c r="T299" s="74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20" t="s">
        <v>158</v>
      </c>
      <c r="AU299" s="20" t="s">
        <v>156</v>
      </c>
    </row>
    <row r="300" s="2" customFormat="1" ht="24.15" customHeight="1">
      <c r="A300" s="39"/>
      <c r="B300" s="165"/>
      <c r="C300" s="212" t="s">
        <v>1622</v>
      </c>
      <c r="D300" s="212" t="s">
        <v>658</v>
      </c>
      <c r="E300" s="213" t="s">
        <v>2759</v>
      </c>
      <c r="F300" s="214" t="s">
        <v>2760</v>
      </c>
      <c r="G300" s="215" t="s">
        <v>369</v>
      </c>
      <c r="H300" s="216">
        <v>2</v>
      </c>
      <c r="I300" s="217"/>
      <c r="J300" s="218">
        <f>ROUND(I300*H300,2)</f>
        <v>0</v>
      </c>
      <c r="K300" s="214" t="s">
        <v>154</v>
      </c>
      <c r="L300" s="219"/>
      <c r="M300" s="220" t="s">
        <v>3</v>
      </c>
      <c r="N300" s="221" t="s">
        <v>48</v>
      </c>
      <c r="O300" s="73"/>
      <c r="P300" s="175">
        <f>O300*H300</f>
        <v>0</v>
      </c>
      <c r="Q300" s="175">
        <v>0.00033</v>
      </c>
      <c r="R300" s="175">
        <f>Q300*H300</f>
        <v>0.00066</v>
      </c>
      <c r="S300" s="175">
        <v>0</v>
      </c>
      <c r="T300" s="176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177" t="s">
        <v>413</v>
      </c>
      <c r="AT300" s="177" t="s">
        <v>658</v>
      </c>
      <c r="AU300" s="177" t="s">
        <v>156</v>
      </c>
      <c r="AY300" s="20" t="s">
        <v>148</v>
      </c>
      <c r="BE300" s="178">
        <f>IF(N300="základní",J300,0)</f>
        <v>0</v>
      </c>
      <c r="BF300" s="178">
        <f>IF(N300="snížená",J300,0)</f>
        <v>0</v>
      </c>
      <c r="BG300" s="178">
        <f>IF(N300="zákl. přenesená",J300,0)</f>
        <v>0</v>
      </c>
      <c r="BH300" s="178">
        <f>IF(N300="sníž. přenesená",J300,0)</f>
        <v>0</v>
      </c>
      <c r="BI300" s="178">
        <f>IF(N300="nulová",J300,0)</f>
        <v>0</v>
      </c>
      <c r="BJ300" s="20" t="s">
        <v>156</v>
      </c>
      <c r="BK300" s="178">
        <f>ROUND(I300*H300,2)</f>
        <v>0</v>
      </c>
      <c r="BL300" s="20" t="s">
        <v>282</v>
      </c>
      <c r="BM300" s="177" t="s">
        <v>2761</v>
      </c>
    </row>
    <row r="301" s="2" customFormat="1">
      <c r="A301" s="39"/>
      <c r="B301" s="40"/>
      <c r="C301" s="39"/>
      <c r="D301" s="179" t="s">
        <v>158</v>
      </c>
      <c r="E301" s="39"/>
      <c r="F301" s="180" t="s">
        <v>2760</v>
      </c>
      <c r="G301" s="39"/>
      <c r="H301" s="39"/>
      <c r="I301" s="181"/>
      <c r="J301" s="39"/>
      <c r="K301" s="39"/>
      <c r="L301" s="40"/>
      <c r="M301" s="182"/>
      <c r="N301" s="183"/>
      <c r="O301" s="73"/>
      <c r="P301" s="73"/>
      <c r="Q301" s="73"/>
      <c r="R301" s="73"/>
      <c r="S301" s="73"/>
      <c r="T301" s="74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20" t="s">
        <v>158</v>
      </c>
      <c r="AU301" s="20" t="s">
        <v>156</v>
      </c>
    </row>
    <row r="302" s="2" customFormat="1" ht="24.15" customHeight="1">
      <c r="A302" s="39"/>
      <c r="B302" s="165"/>
      <c r="C302" s="212" t="s">
        <v>1629</v>
      </c>
      <c r="D302" s="212" t="s">
        <v>658</v>
      </c>
      <c r="E302" s="213" t="s">
        <v>2762</v>
      </c>
      <c r="F302" s="214" t="s">
        <v>2763</v>
      </c>
      <c r="G302" s="215" t="s">
        <v>369</v>
      </c>
      <c r="H302" s="216">
        <v>4</v>
      </c>
      <c r="I302" s="217"/>
      <c r="J302" s="218">
        <f>ROUND(I302*H302,2)</f>
        <v>0</v>
      </c>
      <c r="K302" s="214" t="s">
        <v>3</v>
      </c>
      <c r="L302" s="219"/>
      <c r="M302" s="220" t="s">
        <v>3</v>
      </c>
      <c r="N302" s="221" t="s">
        <v>48</v>
      </c>
      <c r="O302" s="73"/>
      <c r="P302" s="175">
        <f>O302*H302</f>
        <v>0</v>
      </c>
      <c r="Q302" s="175">
        <v>0.00038000000000000002</v>
      </c>
      <c r="R302" s="175">
        <f>Q302*H302</f>
        <v>0.0015200000000000001</v>
      </c>
      <c r="S302" s="175">
        <v>0</v>
      </c>
      <c r="T302" s="176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177" t="s">
        <v>413</v>
      </c>
      <c r="AT302" s="177" t="s">
        <v>658</v>
      </c>
      <c r="AU302" s="177" t="s">
        <v>156</v>
      </c>
      <c r="AY302" s="20" t="s">
        <v>148</v>
      </c>
      <c r="BE302" s="178">
        <f>IF(N302="základní",J302,0)</f>
        <v>0</v>
      </c>
      <c r="BF302" s="178">
        <f>IF(N302="snížená",J302,0)</f>
        <v>0</v>
      </c>
      <c r="BG302" s="178">
        <f>IF(N302="zákl. přenesená",J302,0)</f>
        <v>0</v>
      </c>
      <c r="BH302" s="178">
        <f>IF(N302="sníž. přenesená",J302,0)</f>
        <v>0</v>
      </c>
      <c r="BI302" s="178">
        <f>IF(N302="nulová",J302,0)</f>
        <v>0</v>
      </c>
      <c r="BJ302" s="20" t="s">
        <v>156</v>
      </c>
      <c r="BK302" s="178">
        <f>ROUND(I302*H302,2)</f>
        <v>0</v>
      </c>
      <c r="BL302" s="20" t="s">
        <v>282</v>
      </c>
      <c r="BM302" s="177" t="s">
        <v>2764</v>
      </c>
    </row>
    <row r="303" s="2" customFormat="1">
      <c r="A303" s="39"/>
      <c r="B303" s="40"/>
      <c r="C303" s="39"/>
      <c r="D303" s="179" t="s">
        <v>158</v>
      </c>
      <c r="E303" s="39"/>
      <c r="F303" s="180" t="s">
        <v>2763</v>
      </c>
      <c r="G303" s="39"/>
      <c r="H303" s="39"/>
      <c r="I303" s="181"/>
      <c r="J303" s="39"/>
      <c r="K303" s="39"/>
      <c r="L303" s="40"/>
      <c r="M303" s="182"/>
      <c r="N303" s="183"/>
      <c r="O303" s="73"/>
      <c r="P303" s="73"/>
      <c r="Q303" s="73"/>
      <c r="R303" s="73"/>
      <c r="S303" s="73"/>
      <c r="T303" s="74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20" t="s">
        <v>158</v>
      </c>
      <c r="AU303" s="20" t="s">
        <v>156</v>
      </c>
    </row>
    <row r="304" s="2" customFormat="1" ht="16.5" customHeight="1">
      <c r="A304" s="39"/>
      <c r="B304" s="165"/>
      <c r="C304" s="166" t="s">
        <v>1634</v>
      </c>
      <c r="D304" s="166" t="s">
        <v>150</v>
      </c>
      <c r="E304" s="167" t="s">
        <v>2765</v>
      </c>
      <c r="F304" s="168" t="s">
        <v>2766</v>
      </c>
      <c r="G304" s="169" t="s">
        <v>369</v>
      </c>
      <c r="H304" s="170">
        <v>4</v>
      </c>
      <c r="I304" s="171"/>
      <c r="J304" s="172">
        <f>ROUND(I304*H304,2)</f>
        <v>0</v>
      </c>
      <c r="K304" s="168" t="s">
        <v>154</v>
      </c>
      <c r="L304" s="40"/>
      <c r="M304" s="173" t="s">
        <v>3</v>
      </c>
      <c r="N304" s="174" t="s">
        <v>48</v>
      </c>
      <c r="O304" s="73"/>
      <c r="P304" s="175">
        <f>O304*H304</f>
        <v>0</v>
      </c>
      <c r="Q304" s="175">
        <v>0.00031</v>
      </c>
      <c r="R304" s="175">
        <f>Q304*H304</f>
        <v>0.00124</v>
      </c>
      <c r="S304" s="175">
        <v>0</v>
      </c>
      <c r="T304" s="176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177" t="s">
        <v>282</v>
      </c>
      <c r="AT304" s="177" t="s">
        <v>150</v>
      </c>
      <c r="AU304" s="177" t="s">
        <v>156</v>
      </c>
      <c r="AY304" s="20" t="s">
        <v>148</v>
      </c>
      <c r="BE304" s="178">
        <f>IF(N304="základní",J304,0)</f>
        <v>0</v>
      </c>
      <c r="BF304" s="178">
        <f>IF(N304="snížená",J304,0)</f>
        <v>0</v>
      </c>
      <c r="BG304" s="178">
        <f>IF(N304="zákl. přenesená",J304,0)</f>
        <v>0</v>
      </c>
      <c r="BH304" s="178">
        <f>IF(N304="sníž. přenesená",J304,0)</f>
        <v>0</v>
      </c>
      <c r="BI304" s="178">
        <f>IF(N304="nulová",J304,0)</f>
        <v>0</v>
      </c>
      <c r="BJ304" s="20" t="s">
        <v>156</v>
      </c>
      <c r="BK304" s="178">
        <f>ROUND(I304*H304,2)</f>
        <v>0</v>
      </c>
      <c r="BL304" s="20" t="s">
        <v>282</v>
      </c>
      <c r="BM304" s="177" t="s">
        <v>2767</v>
      </c>
    </row>
    <row r="305" s="2" customFormat="1">
      <c r="A305" s="39"/>
      <c r="B305" s="40"/>
      <c r="C305" s="39"/>
      <c r="D305" s="179" t="s">
        <v>158</v>
      </c>
      <c r="E305" s="39"/>
      <c r="F305" s="180" t="s">
        <v>2766</v>
      </c>
      <c r="G305" s="39"/>
      <c r="H305" s="39"/>
      <c r="I305" s="181"/>
      <c r="J305" s="39"/>
      <c r="K305" s="39"/>
      <c r="L305" s="40"/>
      <c r="M305" s="182"/>
      <c r="N305" s="183"/>
      <c r="O305" s="73"/>
      <c r="P305" s="73"/>
      <c r="Q305" s="73"/>
      <c r="R305" s="73"/>
      <c r="S305" s="73"/>
      <c r="T305" s="74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20" t="s">
        <v>158</v>
      </c>
      <c r="AU305" s="20" t="s">
        <v>156</v>
      </c>
    </row>
    <row r="306" s="2" customFormat="1">
      <c r="A306" s="39"/>
      <c r="B306" s="40"/>
      <c r="C306" s="39"/>
      <c r="D306" s="184" t="s">
        <v>160</v>
      </c>
      <c r="E306" s="39"/>
      <c r="F306" s="185" t="s">
        <v>2768</v>
      </c>
      <c r="G306" s="39"/>
      <c r="H306" s="39"/>
      <c r="I306" s="181"/>
      <c r="J306" s="39"/>
      <c r="K306" s="39"/>
      <c r="L306" s="40"/>
      <c r="M306" s="182"/>
      <c r="N306" s="183"/>
      <c r="O306" s="73"/>
      <c r="P306" s="73"/>
      <c r="Q306" s="73"/>
      <c r="R306" s="73"/>
      <c r="S306" s="73"/>
      <c r="T306" s="74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20" t="s">
        <v>160</v>
      </c>
      <c r="AU306" s="20" t="s">
        <v>156</v>
      </c>
    </row>
    <row r="307" s="2" customFormat="1" ht="24.15" customHeight="1">
      <c r="A307" s="39"/>
      <c r="B307" s="165"/>
      <c r="C307" s="166" t="s">
        <v>1641</v>
      </c>
      <c r="D307" s="166" t="s">
        <v>150</v>
      </c>
      <c r="E307" s="167" t="s">
        <v>2769</v>
      </c>
      <c r="F307" s="168" t="s">
        <v>2770</v>
      </c>
      <c r="G307" s="169" t="s">
        <v>340</v>
      </c>
      <c r="H307" s="170">
        <v>0.28100000000000003</v>
      </c>
      <c r="I307" s="171"/>
      <c r="J307" s="172">
        <f>ROUND(I307*H307,2)</f>
        <v>0</v>
      </c>
      <c r="K307" s="168" t="s">
        <v>154</v>
      </c>
      <c r="L307" s="40"/>
      <c r="M307" s="173" t="s">
        <v>3</v>
      </c>
      <c r="N307" s="174" t="s">
        <v>48</v>
      </c>
      <c r="O307" s="73"/>
      <c r="P307" s="175">
        <f>O307*H307</f>
        <v>0</v>
      </c>
      <c r="Q307" s="175">
        <v>0</v>
      </c>
      <c r="R307" s="175">
        <f>Q307*H307</f>
        <v>0</v>
      </c>
      <c r="S307" s="175">
        <v>0</v>
      </c>
      <c r="T307" s="176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177" t="s">
        <v>282</v>
      </c>
      <c r="AT307" s="177" t="s">
        <v>150</v>
      </c>
      <c r="AU307" s="177" t="s">
        <v>156</v>
      </c>
      <c r="AY307" s="20" t="s">
        <v>148</v>
      </c>
      <c r="BE307" s="178">
        <f>IF(N307="základní",J307,0)</f>
        <v>0</v>
      </c>
      <c r="BF307" s="178">
        <f>IF(N307="snížená",J307,0)</f>
        <v>0</v>
      </c>
      <c r="BG307" s="178">
        <f>IF(N307="zákl. přenesená",J307,0)</f>
        <v>0</v>
      </c>
      <c r="BH307" s="178">
        <f>IF(N307="sníž. přenesená",J307,0)</f>
        <v>0</v>
      </c>
      <c r="BI307" s="178">
        <f>IF(N307="nulová",J307,0)</f>
        <v>0</v>
      </c>
      <c r="BJ307" s="20" t="s">
        <v>156</v>
      </c>
      <c r="BK307" s="178">
        <f>ROUND(I307*H307,2)</f>
        <v>0</v>
      </c>
      <c r="BL307" s="20" t="s">
        <v>282</v>
      </c>
      <c r="BM307" s="177" t="s">
        <v>2771</v>
      </c>
    </row>
    <row r="308" s="2" customFormat="1">
      <c r="A308" s="39"/>
      <c r="B308" s="40"/>
      <c r="C308" s="39"/>
      <c r="D308" s="179" t="s">
        <v>158</v>
      </c>
      <c r="E308" s="39"/>
      <c r="F308" s="180" t="s">
        <v>2772</v>
      </c>
      <c r="G308" s="39"/>
      <c r="H308" s="39"/>
      <c r="I308" s="181"/>
      <c r="J308" s="39"/>
      <c r="K308" s="39"/>
      <c r="L308" s="40"/>
      <c r="M308" s="182"/>
      <c r="N308" s="183"/>
      <c r="O308" s="73"/>
      <c r="P308" s="73"/>
      <c r="Q308" s="73"/>
      <c r="R308" s="73"/>
      <c r="S308" s="73"/>
      <c r="T308" s="74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20" t="s">
        <v>158</v>
      </c>
      <c r="AU308" s="20" t="s">
        <v>156</v>
      </c>
    </row>
    <row r="309" s="2" customFormat="1">
      <c r="A309" s="39"/>
      <c r="B309" s="40"/>
      <c r="C309" s="39"/>
      <c r="D309" s="184" t="s">
        <v>160</v>
      </c>
      <c r="E309" s="39"/>
      <c r="F309" s="185" t="s">
        <v>2773</v>
      </c>
      <c r="G309" s="39"/>
      <c r="H309" s="39"/>
      <c r="I309" s="181"/>
      <c r="J309" s="39"/>
      <c r="K309" s="39"/>
      <c r="L309" s="40"/>
      <c r="M309" s="182"/>
      <c r="N309" s="183"/>
      <c r="O309" s="73"/>
      <c r="P309" s="73"/>
      <c r="Q309" s="73"/>
      <c r="R309" s="73"/>
      <c r="S309" s="73"/>
      <c r="T309" s="74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20" t="s">
        <v>160</v>
      </c>
      <c r="AU309" s="20" t="s">
        <v>156</v>
      </c>
    </row>
    <row r="310" s="12" customFormat="1" ht="22.8" customHeight="1">
      <c r="A310" s="12"/>
      <c r="B310" s="152"/>
      <c r="C310" s="12"/>
      <c r="D310" s="153" t="s">
        <v>75</v>
      </c>
      <c r="E310" s="163" t="s">
        <v>2774</v>
      </c>
      <c r="F310" s="163" t="s">
        <v>2775</v>
      </c>
      <c r="G310" s="12"/>
      <c r="H310" s="12"/>
      <c r="I310" s="155"/>
      <c r="J310" s="164">
        <f>BK310</f>
        <v>0</v>
      </c>
      <c r="K310" s="12"/>
      <c r="L310" s="152"/>
      <c r="M310" s="157"/>
      <c r="N310" s="158"/>
      <c r="O310" s="158"/>
      <c r="P310" s="159">
        <f>SUM(P311:P327)</f>
        <v>0</v>
      </c>
      <c r="Q310" s="158"/>
      <c r="R310" s="159">
        <f>SUM(R311:R327)</f>
        <v>0.071000000000000008</v>
      </c>
      <c r="S310" s="158"/>
      <c r="T310" s="160">
        <f>SUM(T311:T327)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153" t="s">
        <v>156</v>
      </c>
      <c r="AT310" s="161" t="s">
        <v>75</v>
      </c>
      <c r="AU310" s="161" t="s">
        <v>84</v>
      </c>
      <c r="AY310" s="153" t="s">
        <v>148</v>
      </c>
      <c r="BK310" s="162">
        <f>SUM(BK311:BK327)</f>
        <v>0</v>
      </c>
    </row>
    <row r="311" s="2" customFormat="1" ht="33" customHeight="1">
      <c r="A311" s="39"/>
      <c r="B311" s="165"/>
      <c r="C311" s="166" t="s">
        <v>1646</v>
      </c>
      <c r="D311" s="166" t="s">
        <v>150</v>
      </c>
      <c r="E311" s="167" t="s">
        <v>2776</v>
      </c>
      <c r="F311" s="168" t="s">
        <v>2777</v>
      </c>
      <c r="G311" s="169" t="s">
        <v>378</v>
      </c>
      <c r="H311" s="170">
        <v>4</v>
      </c>
      <c r="I311" s="171"/>
      <c r="J311" s="172">
        <f>ROUND(I311*H311,2)</f>
        <v>0</v>
      </c>
      <c r="K311" s="168" t="s">
        <v>154</v>
      </c>
      <c r="L311" s="40"/>
      <c r="M311" s="173" t="s">
        <v>3</v>
      </c>
      <c r="N311" s="174" t="s">
        <v>48</v>
      </c>
      <c r="O311" s="73"/>
      <c r="P311" s="175">
        <f>O311*H311</f>
        <v>0</v>
      </c>
      <c r="Q311" s="175">
        <v>0.0166</v>
      </c>
      <c r="R311" s="175">
        <f>Q311*H311</f>
        <v>0.066400000000000001</v>
      </c>
      <c r="S311" s="175">
        <v>0</v>
      </c>
      <c r="T311" s="176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177" t="s">
        <v>282</v>
      </c>
      <c r="AT311" s="177" t="s">
        <v>150</v>
      </c>
      <c r="AU311" s="177" t="s">
        <v>156</v>
      </c>
      <c r="AY311" s="20" t="s">
        <v>148</v>
      </c>
      <c r="BE311" s="178">
        <f>IF(N311="základní",J311,0)</f>
        <v>0</v>
      </c>
      <c r="BF311" s="178">
        <f>IF(N311="snížená",J311,0)</f>
        <v>0</v>
      </c>
      <c r="BG311" s="178">
        <f>IF(N311="zákl. přenesená",J311,0)</f>
        <v>0</v>
      </c>
      <c r="BH311" s="178">
        <f>IF(N311="sníž. přenesená",J311,0)</f>
        <v>0</v>
      </c>
      <c r="BI311" s="178">
        <f>IF(N311="nulová",J311,0)</f>
        <v>0</v>
      </c>
      <c r="BJ311" s="20" t="s">
        <v>156</v>
      </c>
      <c r="BK311" s="178">
        <f>ROUND(I311*H311,2)</f>
        <v>0</v>
      </c>
      <c r="BL311" s="20" t="s">
        <v>282</v>
      </c>
      <c r="BM311" s="177" t="s">
        <v>2778</v>
      </c>
    </row>
    <row r="312" s="2" customFormat="1">
      <c r="A312" s="39"/>
      <c r="B312" s="40"/>
      <c r="C312" s="39"/>
      <c r="D312" s="179" t="s">
        <v>158</v>
      </c>
      <c r="E312" s="39"/>
      <c r="F312" s="180" t="s">
        <v>2779</v>
      </c>
      <c r="G312" s="39"/>
      <c r="H312" s="39"/>
      <c r="I312" s="181"/>
      <c r="J312" s="39"/>
      <c r="K312" s="39"/>
      <c r="L312" s="40"/>
      <c r="M312" s="182"/>
      <c r="N312" s="183"/>
      <c r="O312" s="73"/>
      <c r="P312" s="73"/>
      <c r="Q312" s="73"/>
      <c r="R312" s="73"/>
      <c r="S312" s="73"/>
      <c r="T312" s="74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20" t="s">
        <v>158</v>
      </c>
      <c r="AU312" s="20" t="s">
        <v>156</v>
      </c>
    </row>
    <row r="313" s="2" customFormat="1">
      <c r="A313" s="39"/>
      <c r="B313" s="40"/>
      <c r="C313" s="39"/>
      <c r="D313" s="184" t="s">
        <v>160</v>
      </c>
      <c r="E313" s="39"/>
      <c r="F313" s="185" t="s">
        <v>2780</v>
      </c>
      <c r="G313" s="39"/>
      <c r="H313" s="39"/>
      <c r="I313" s="181"/>
      <c r="J313" s="39"/>
      <c r="K313" s="39"/>
      <c r="L313" s="40"/>
      <c r="M313" s="182"/>
      <c r="N313" s="183"/>
      <c r="O313" s="73"/>
      <c r="P313" s="73"/>
      <c r="Q313" s="73"/>
      <c r="R313" s="73"/>
      <c r="S313" s="73"/>
      <c r="T313" s="74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20" t="s">
        <v>160</v>
      </c>
      <c r="AU313" s="20" t="s">
        <v>156</v>
      </c>
    </row>
    <row r="314" s="2" customFormat="1" ht="16.5" customHeight="1">
      <c r="A314" s="39"/>
      <c r="B314" s="165"/>
      <c r="C314" s="166" t="s">
        <v>1652</v>
      </c>
      <c r="D314" s="166" t="s">
        <v>150</v>
      </c>
      <c r="E314" s="167" t="s">
        <v>2781</v>
      </c>
      <c r="F314" s="168" t="s">
        <v>2782</v>
      </c>
      <c r="G314" s="169" t="s">
        <v>378</v>
      </c>
      <c r="H314" s="170">
        <v>4</v>
      </c>
      <c r="I314" s="171"/>
      <c r="J314" s="172">
        <f>ROUND(I314*H314,2)</f>
        <v>0</v>
      </c>
      <c r="K314" s="168" t="s">
        <v>154</v>
      </c>
      <c r="L314" s="40"/>
      <c r="M314" s="173" t="s">
        <v>3</v>
      </c>
      <c r="N314" s="174" t="s">
        <v>48</v>
      </c>
      <c r="O314" s="73"/>
      <c r="P314" s="175">
        <f>O314*H314</f>
        <v>0</v>
      </c>
      <c r="Q314" s="175">
        <v>0.00014999999999999999</v>
      </c>
      <c r="R314" s="175">
        <f>Q314*H314</f>
        <v>0.00059999999999999995</v>
      </c>
      <c r="S314" s="175">
        <v>0</v>
      </c>
      <c r="T314" s="176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177" t="s">
        <v>282</v>
      </c>
      <c r="AT314" s="177" t="s">
        <v>150</v>
      </c>
      <c r="AU314" s="177" t="s">
        <v>156</v>
      </c>
      <c r="AY314" s="20" t="s">
        <v>148</v>
      </c>
      <c r="BE314" s="178">
        <f>IF(N314="základní",J314,0)</f>
        <v>0</v>
      </c>
      <c r="BF314" s="178">
        <f>IF(N314="snížená",J314,0)</f>
        <v>0</v>
      </c>
      <c r="BG314" s="178">
        <f>IF(N314="zákl. přenesená",J314,0)</f>
        <v>0</v>
      </c>
      <c r="BH314" s="178">
        <f>IF(N314="sníž. přenesená",J314,0)</f>
        <v>0</v>
      </c>
      <c r="BI314" s="178">
        <f>IF(N314="nulová",J314,0)</f>
        <v>0</v>
      </c>
      <c r="BJ314" s="20" t="s">
        <v>156</v>
      </c>
      <c r="BK314" s="178">
        <f>ROUND(I314*H314,2)</f>
        <v>0</v>
      </c>
      <c r="BL314" s="20" t="s">
        <v>282</v>
      </c>
      <c r="BM314" s="177" t="s">
        <v>2783</v>
      </c>
    </row>
    <row r="315" s="2" customFormat="1">
      <c r="A315" s="39"/>
      <c r="B315" s="40"/>
      <c r="C315" s="39"/>
      <c r="D315" s="179" t="s">
        <v>158</v>
      </c>
      <c r="E315" s="39"/>
      <c r="F315" s="180" t="s">
        <v>2784</v>
      </c>
      <c r="G315" s="39"/>
      <c r="H315" s="39"/>
      <c r="I315" s="181"/>
      <c r="J315" s="39"/>
      <c r="K315" s="39"/>
      <c r="L315" s="40"/>
      <c r="M315" s="182"/>
      <c r="N315" s="183"/>
      <c r="O315" s="73"/>
      <c r="P315" s="73"/>
      <c r="Q315" s="73"/>
      <c r="R315" s="73"/>
      <c r="S315" s="73"/>
      <c r="T315" s="74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20" t="s">
        <v>158</v>
      </c>
      <c r="AU315" s="20" t="s">
        <v>156</v>
      </c>
    </row>
    <row r="316" s="2" customFormat="1">
      <c r="A316" s="39"/>
      <c r="B316" s="40"/>
      <c r="C316" s="39"/>
      <c r="D316" s="184" t="s">
        <v>160</v>
      </c>
      <c r="E316" s="39"/>
      <c r="F316" s="185" t="s">
        <v>2785</v>
      </c>
      <c r="G316" s="39"/>
      <c r="H316" s="39"/>
      <c r="I316" s="181"/>
      <c r="J316" s="39"/>
      <c r="K316" s="39"/>
      <c r="L316" s="40"/>
      <c r="M316" s="182"/>
      <c r="N316" s="183"/>
      <c r="O316" s="73"/>
      <c r="P316" s="73"/>
      <c r="Q316" s="73"/>
      <c r="R316" s="73"/>
      <c r="S316" s="73"/>
      <c r="T316" s="74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20" t="s">
        <v>160</v>
      </c>
      <c r="AU316" s="20" t="s">
        <v>156</v>
      </c>
    </row>
    <row r="317" s="2" customFormat="1" ht="16.5" customHeight="1">
      <c r="A317" s="39"/>
      <c r="B317" s="165"/>
      <c r="C317" s="166" t="s">
        <v>1656</v>
      </c>
      <c r="D317" s="166" t="s">
        <v>150</v>
      </c>
      <c r="E317" s="167" t="s">
        <v>2786</v>
      </c>
      <c r="F317" s="168" t="s">
        <v>2787</v>
      </c>
      <c r="G317" s="169" t="s">
        <v>378</v>
      </c>
      <c r="H317" s="170">
        <v>4</v>
      </c>
      <c r="I317" s="171"/>
      <c r="J317" s="172">
        <f>ROUND(I317*H317,2)</f>
        <v>0</v>
      </c>
      <c r="K317" s="168" t="s">
        <v>154</v>
      </c>
      <c r="L317" s="40"/>
      <c r="M317" s="173" t="s">
        <v>3</v>
      </c>
      <c r="N317" s="174" t="s">
        <v>48</v>
      </c>
      <c r="O317" s="73"/>
      <c r="P317" s="175">
        <f>O317*H317</f>
        <v>0</v>
      </c>
      <c r="Q317" s="175">
        <v>0.00050000000000000001</v>
      </c>
      <c r="R317" s="175">
        <f>Q317*H317</f>
        <v>0.002</v>
      </c>
      <c r="S317" s="175">
        <v>0</v>
      </c>
      <c r="T317" s="176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177" t="s">
        <v>282</v>
      </c>
      <c r="AT317" s="177" t="s">
        <v>150</v>
      </c>
      <c r="AU317" s="177" t="s">
        <v>156</v>
      </c>
      <c r="AY317" s="20" t="s">
        <v>148</v>
      </c>
      <c r="BE317" s="178">
        <f>IF(N317="základní",J317,0)</f>
        <v>0</v>
      </c>
      <c r="BF317" s="178">
        <f>IF(N317="snížená",J317,0)</f>
        <v>0</v>
      </c>
      <c r="BG317" s="178">
        <f>IF(N317="zákl. přenesená",J317,0)</f>
        <v>0</v>
      </c>
      <c r="BH317" s="178">
        <f>IF(N317="sníž. přenesená",J317,0)</f>
        <v>0</v>
      </c>
      <c r="BI317" s="178">
        <f>IF(N317="nulová",J317,0)</f>
        <v>0</v>
      </c>
      <c r="BJ317" s="20" t="s">
        <v>156</v>
      </c>
      <c r="BK317" s="178">
        <f>ROUND(I317*H317,2)</f>
        <v>0</v>
      </c>
      <c r="BL317" s="20" t="s">
        <v>282</v>
      </c>
      <c r="BM317" s="177" t="s">
        <v>2788</v>
      </c>
    </row>
    <row r="318" s="2" customFormat="1">
      <c r="A318" s="39"/>
      <c r="B318" s="40"/>
      <c r="C318" s="39"/>
      <c r="D318" s="179" t="s">
        <v>158</v>
      </c>
      <c r="E318" s="39"/>
      <c r="F318" s="180" t="s">
        <v>2789</v>
      </c>
      <c r="G318" s="39"/>
      <c r="H318" s="39"/>
      <c r="I318" s="181"/>
      <c r="J318" s="39"/>
      <c r="K318" s="39"/>
      <c r="L318" s="40"/>
      <c r="M318" s="182"/>
      <c r="N318" s="183"/>
      <c r="O318" s="73"/>
      <c r="P318" s="73"/>
      <c r="Q318" s="73"/>
      <c r="R318" s="73"/>
      <c r="S318" s="73"/>
      <c r="T318" s="74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20" t="s">
        <v>158</v>
      </c>
      <c r="AU318" s="20" t="s">
        <v>156</v>
      </c>
    </row>
    <row r="319" s="2" customFormat="1">
      <c r="A319" s="39"/>
      <c r="B319" s="40"/>
      <c r="C319" s="39"/>
      <c r="D319" s="184" t="s">
        <v>160</v>
      </c>
      <c r="E319" s="39"/>
      <c r="F319" s="185" t="s">
        <v>2790</v>
      </c>
      <c r="G319" s="39"/>
      <c r="H319" s="39"/>
      <c r="I319" s="181"/>
      <c r="J319" s="39"/>
      <c r="K319" s="39"/>
      <c r="L319" s="40"/>
      <c r="M319" s="182"/>
      <c r="N319" s="183"/>
      <c r="O319" s="73"/>
      <c r="P319" s="73"/>
      <c r="Q319" s="73"/>
      <c r="R319" s="73"/>
      <c r="S319" s="73"/>
      <c r="T319" s="74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20" t="s">
        <v>160</v>
      </c>
      <c r="AU319" s="20" t="s">
        <v>156</v>
      </c>
    </row>
    <row r="320" s="2" customFormat="1" ht="24.15" customHeight="1">
      <c r="A320" s="39"/>
      <c r="B320" s="165"/>
      <c r="C320" s="166" t="s">
        <v>1664</v>
      </c>
      <c r="D320" s="166" t="s">
        <v>150</v>
      </c>
      <c r="E320" s="167" t="s">
        <v>2791</v>
      </c>
      <c r="F320" s="168" t="s">
        <v>2792</v>
      </c>
      <c r="G320" s="169" t="s">
        <v>378</v>
      </c>
      <c r="H320" s="170">
        <v>4</v>
      </c>
      <c r="I320" s="171"/>
      <c r="J320" s="172">
        <f>ROUND(I320*H320,2)</f>
        <v>0</v>
      </c>
      <c r="K320" s="168" t="s">
        <v>154</v>
      </c>
      <c r="L320" s="40"/>
      <c r="M320" s="173" t="s">
        <v>3</v>
      </c>
      <c r="N320" s="174" t="s">
        <v>48</v>
      </c>
      <c r="O320" s="73"/>
      <c r="P320" s="175">
        <f>O320*H320</f>
        <v>0</v>
      </c>
      <c r="Q320" s="175">
        <v>0</v>
      </c>
      <c r="R320" s="175">
        <f>Q320*H320</f>
        <v>0</v>
      </c>
      <c r="S320" s="175">
        <v>0</v>
      </c>
      <c r="T320" s="176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177" t="s">
        <v>282</v>
      </c>
      <c r="AT320" s="177" t="s">
        <v>150</v>
      </c>
      <c r="AU320" s="177" t="s">
        <v>156</v>
      </c>
      <c r="AY320" s="20" t="s">
        <v>148</v>
      </c>
      <c r="BE320" s="178">
        <f>IF(N320="základní",J320,0)</f>
        <v>0</v>
      </c>
      <c r="BF320" s="178">
        <f>IF(N320="snížená",J320,0)</f>
        <v>0</v>
      </c>
      <c r="BG320" s="178">
        <f>IF(N320="zákl. přenesená",J320,0)</f>
        <v>0</v>
      </c>
      <c r="BH320" s="178">
        <f>IF(N320="sníž. přenesená",J320,0)</f>
        <v>0</v>
      </c>
      <c r="BI320" s="178">
        <f>IF(N320="nulová",J320,0)</f>
        <v>0</v>
      </c>
      <c r="BJ320" s="20" t="s">
        <v>156</v>
      </c>
      <c r="BK320" s="178">
        <f>ROUND(I320*H320,2)</f>
        <v>0</v>
      </c>
      <c r="BL320" s="20" t="s">
        <v>282</v>
      </c>
      <c r="BM320" s="177" t="s">
        <v>2793</v>
      </c>
    </row>
    <row r="321" s="2" customFormat="1">
      <c r="A321" s="39"/>
      <c r="B321" s="40"/>
      <c r="C321" s="39"/>
      <c r="D321" s="179" t="s">
        <v>158</v>
      </c>
      <c r="E321" s="39"/>
      <c r="F321" s="180" t="s">
        <v>2794</v>
      </c>
      <c r="G321" s="39"/>
      <c r="H321" s="39"/>
      <c r="I321" s="181"/>
      <c r="J321" s="39"/>
      <c r="K321" s="39"/>
      <c r="L321" s="40"/>
      <c r="M321" s="182"/>
      <c r="N321" s="183"/>
      <c r="O321" s="73"/>
      <c r="P321" s="73"/>
      <c r="Q321" s="73"/>
      <c r="R321" s="73"/>
      <c r="S321" s="73"/>
      <c r="T321" s="74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20" t="s">
        <v>158</v>
      </c>
      <c r="AU321" s="20" t="s">
        <v>156</v>
      </c>
    </row>
    <row r="322" s="2" customFormat="1">
      <c r="A322" s="39"/>
      <c r="B322" s="40"/>
      <c r="C322" s="39"/>
      <c r="D322" s="184" t="s">
        <v>160</v>
      </c>
      <c r="E322" s="39"/>
      <c r="F322" s="185" t="s">
        <v>2795</v>
      </c>
      <c r="G322" s="39"/>
      <c r="H322" s="39"/>
      <c r="I322" s="181"/>
      <c r="J322" s="39"/>
      <c r="K322" s="39"/>
      <c r="L322" s="40"/>
      <c r="M322" s="182"/>
      <c r="N322" s="183"/>
      <c r="O322" s="73"/>
      <c r="P322" s="73"/>
      <c r="Q322" s="73"/>
      <c r="R322" s="73"/>
      <c r="S322" s="73"/>
      <c r="T322" s="74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20" t="s">
        <v>160</v>
      </c>
      <c r="AU322" s="20" t="s">
        <v>156</v>
      </c>
    </row>
    <row r="323" s="2" customFormat="1" ht="24.15" customHeight="1">
      <c r="A323" s="39"/>
      <c r="B323" s="165"/>
      <c r="C323" s="212" t="s">
        <v>1670</v>
      </c>
      <c r="D323" s="212" t="s">
        <v>658</v>
      </c>
      <c r="E323" s="213" t="s">
        <v>2796</v>
      </c>
      <c r="F323" s="214" t="s">
        <v>2797</v>
      </c>
      <c r="G323" s="215" t="s">
        <v>369</v>
      </c>
      <c r="H323" s="216">
        <v>4</v>
      </c>
      <c r="I323" s="217"/>
      <c r="J323" s="218">
        <f>ROUND(I323*H323,2)</f>
        <v>0</v>
      </c>
      <c r="K323" s="214" t="s">
        <v>154</v>
      </c>
      <c r="L323" s="219"/>
      <c r="M323" s="220" t="s">
        <v>3</v>
      </c>
      <c r="N323" s="221" t="s">
        <v>48</v>
      </c>
      <c r="O323" s="73"/>
      <c r="P323" s="175">
        <f>O323*H323</f>
        <v>0</v>
      </c>
      <c r="Q323" s="175">
        <v>0.00050000000000000001</v>
      </c>
      <c r="R323" s="175">
        <f>Q323*H323</f>
        <v>0.002</v>
      </c>
      <c r="S323" s="175">
        <v>0</v>
      </c>
      <c r="T323" s="176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177" t="s">
        <v>413</v>
      </c>
      <c r="AT323" s="177" t="s">
        <v>658</v>
      </c>
      <c r="AU323" s="177" t="s">
        <v>156</v>
      </c>
      <c r="AY323" s="20" t="s">
        <v>148</v>
      </c>
      <c r="BE323" s="178">
        <f>IF(N323="základní",J323,0)</f>
        <v>0</v>
      </c>
      <c r="BF323" s="178">
        <f>IF(N323="snížená",J323,0)</f>
        <v>0</v>
      </c>
      <c r="BG323" s="178">
        <f>IF(N323="zákl. přenesená",J323,0)</f>
        <v>0</v>
      </c>
      <c r="BH323" s="178">
        <f>IF(N323="sníž. přenesená",J323,0)</f>
        <v>0</v>
      </c>
      <c r="BI323" s="178">
        <f>IF(N323="nulová",J323,0)</f>
        <v>0</v>
      </c>
      <c r="BJ323" s="20" t="s">
        <v>156</v>
      </c>
      <c r="BK323" s="178">
        <f>ROUND(I323*H323,2)</f>
        <v>0</v>
      </c>
      <c r="BL323" s="20" t="s">
        <v>282</v>
      </c>
      <c r="BM323" s="177" t="s">
        <v>2798</v>
      </c>
    </row>
    <row r="324" s="2" customFormat="1">
      <c r="A324" s="39"/>
      <c r="B324" s="40"/>
      <c r="C324" s="39"/>
      <c r="D324" s="179" t="s">
        <v>158</v>
      </c>
      <c r="E324" s="39"/>
      <c r="F324" s="180" t="s">
        <v>2797</v>
      </c>
      <c r="G324" s="39"/>
      <c r="H324" s="39"/>
      <c r="I324" s="181"/>
      <c r="J324" s="39"/>
      <c r="K324" s="39"/>
      <c r="L324" s="40"/>
      <c r="M324" s="182"/>
      <c r="N324" s="183"/>
      <c r="O324" s="73"/>
      <c r="P324" s="73"/>
      <c r="Q324" s="73"/>
      <c r="R324" s="73"/>
      <c r="S324" s="73"/>
      <c r="T324" s="74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20" t="s">
        <v>158</v>
      </c>
      <c r="AU324" s="20" t="s">
        <v>156</v>
      </c>
    </row>
    <row r="325" s="2" customFormat="1" ht="33" customHeight="1">
      <c r="A325" s="39"/>
      <c r="B325" s="165"/>
      <c r="C325" s="166" t="s">
        <v>1678</v>
      </c>
      <c r="D325" s="166" t="s">
        <v>150</v>
      </c>
      <c r="E325" s="167" t="s">
        <v>2799</v>
      </c>
      <c r="F325" s="168" t="s">
        <v>2800</v>
      </c>
      <c r="G325" s="169" t="s">
        <v>853</v>
      </c>
      <c r="H325" s="222"/>
      <c r="I325" s="171"/>
      <c r="J325" s="172">
        <f>ROUND(I325*H325,2)</f>
        <v>0</v>
      </c>
      <c r="K325" s="168" t="s">
        <v>154</v>
      </c>
      <c r="L325" s="40"/>
      <c r="M325" s="173" t="s">
        <v>3</v>
      </c>
      <c r="N325" s="174" t="s">
        <v>48</v>
      </c>
      <c r="O325" s="73"/>
      <c r="P325" s="175">
        <f>O325*H325</f>
        <v>0</v>
      </c>
      <c r="Q325" s="175">
        <v>0</v>
      </c>
      <c r="R325" s="175">
        <f>Q325*H325</f>
        <v>0</v>
      </c>
      <c r="S325" s="175">
        <v>0</v>
      </c>
      <c r="T325" s="176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177" t="s">
        <v>282</v>
      </c>
      <c r="AT325" s="177" t="s">
        <v>150</v>
      </c>
      <c r="AU325" s="177" t="s">
        <v>156</v>
      </c>
      <c r="AY325" s="20" t="s">
        <v>148</v>
      </c>
      <c r="BE325" s="178">
        <f>IF(N325="základní",J325,0)</f>
        <v>0</v>
      </c>
      <c r="BF325" s="178">
        <f>IF(N325="snížená",J325,0)</f>
        <v>0</v>
      </c>
      <c r="BG325" s="178">
        <f>IF(N325="zákl. přenesená",J325,0)</f>
        <v>0</v>
      </c>
      <c r="BH325" s="178">
        <f>IF(N325="sníž. přenesená",J325,0)</f>
        <v>0</v>
      </c>
      <c r="BI325" s="178">
        <f>IF(N325="nulová",J325,0)</f>
        <v>0</v>
      </c>
      <c r="BJ325" s="20" t="s">
        <v>156</v>
      </c>
      <c r="BK325" s="178">
        <f>ROUND(I325*H325,2)</f>
        <v>0</v>
      </c>
      <c r="BL325" s="20" t="s">
        <v>282</v>
      </c>
      <c r="BM325" s="177" t="s">
        <v>2801</v>
      </c>
    </row>
    <row r="326" s="2" customFormat="1">
      <c r="A326" s="39"/>
      <c r="B326" s="40"/>
      <c r="C326" s="39"/>
      <c r="D326" s="179" t="s">
        <v>158</v>
      </c>
      <c r="E326" s="39"/>
      <c r="F326" s="180" t="s">
        <v>2802</v>
      </c>
      <c r="G326" s="39"/>
      <c r="H326" s="39"/>
      <c r="I326" s="181"/>
      <c r="J326" s="39"/>
      <c r="K326" s="39"/>
      <c r="L326" s="40"/>
      <c r="M326" s="182"/>
      <c r="N326" s="183"/>
      <c r="O326" s="73"/>
      <c r="P326" s="73"/>
      <c r="Q326" s="73"/>
      <c r="R326" s="73"/>
      <c r="S326" s="73"/>
      <c r="T326" s="74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20" t="s">
        <v>158</v>
      </c>
      <c r="AU326" s="20" t="s">
        <v>156</v>
      </c>
    </row>
    <row r="327" s="2" customFormat="1">
      <c r="A327" s="39"/>
      <c r="B327" s="40"/>
      <c r="C327" s="39"/>
      <c r="D327" s="184" t="s">
        <v>160</v>
      </c>
      <c r="E327" s="39"/>
      <c r="F327" s="185" t="s">
        <v>2803</v>
      </c>
      <c r="G327" s="39"/>
      <c r="H327" s="39"/>
      <c r="I327" s="181"/>
      <c r="J327" s="39"/>
      <c r="K327" s="39"/>
      <c r="L327" s="40"/>
      <c r="M327" s="182"/>
      <c r="N327" s="183"/>
      <c r="O327" s="73"/>
      <c r="P327" s="73"/>
      <c r="Q327" s="73"/>
      <c r="R327" s="73"/>
      <c r="S327" s="73"/>
      <c r="T327" s="74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20" t="s">
        <v>160</v>
      </c>
      <c r="AU327" s="20" t="s">
        <v>156</v>
      </c>
    </row>
    <row r="328" s="12" customFormat="1" ht="22.8" customHeight="1">
      <c r="A328" s="12"/>
      <c r="B328" s="152"/>
      <c r="C328" s="12"/>
      <c r="D328" s="153" t="s">
        <v>75</v>
      </c>
      <c r="E328" s="163" t="s">
        <v>2804</v>
      </c>
      <c r="F328" s="163" t="s">
        <v>2805</v>
      </c>
      <c r="G328" s="12"/>
      <c r="H328" s="12"/>
      <c r="I328" s="155"/>
      <c r="J328" s="164">
        <f>BK328</f>
        <v>0</v>
      </c>
      <c r="K328" s="12"/>
      <c r="L328" s="152"/>
      <c r="M328" s="157"/>
      <c r="N328" s="158"/>
      <c r="O328" s="158"/>
      <c r="P328" s="159">
        <f>SUM(P329:P338)</f>
        <v>0</v>
      </c>
      <c r="Q328" s="158"/>
      <c r="R328" s="159">
        <f>SUM(R329:R338)</f>
        <v>0.09536</v>
      </c>
      <c r="S328" s="158"/>
      <c r="T328" s="160">
        <f>SUM(T329:T338)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153" t="s">
        <v>156</v>
      </c>
      <c r="AT328" s="161" t="s">
        <v>75</v>
      </c>
      <c r="AU328" s="161" t="s">
        <v>84</v>
      </c>
      <c r="AY328" s="153" t="s">
        <v>148</v>
      </c>
      <c r="BK328" s="162">
        <f>SUM(BK329:BK338)</f>
        <v>0</v>
      </c>
    </row>
    <row r="329" s="2" customFormat="1" ht="33" customHeight="1">
      <c r="A329" s="39"/>
      <c r="B329" s="165"/>
      <c r="C329" s="166" t="s">
        <v>1684</v>
      </c>
      <c r="D329" s="166" t="s">
        <v>150</v>
      </c>
      <c r="E329" s="167" t="s">
        <v>2806</v>
      </c>
      <c r="F329" s="168" t="s">
        <v>2807</v>
      </c>
      <c r="G329" s="169" t="s">
        <v>369</v>
      </c>
      <c r="H329" s="170">
        <v>8</v>
      </c>
      <c r="I329" s="171"/>
      <c r="J329" s="172">
        <f>ROUND(I329*H329,2)</f>
        <v>0</v>
      </c>
      <c r="K329" s="168" t="s">
        <v>154</v>
      </c>
      <c r="L329" s="40"/>
      <c r="M329" s="173" t="s">
        <v>3</v>
      </c>
      <c r="N329" s="174" t="s">
        <v>48</v>
      </c>
      <c r="O329" s="73"/>
      <c r="P329" s="175">
        <f>O329*H329</f>
        <v>0</v>
      </c>
      <c r="Q329" s="175">
        <v>0.0038</v>
      </c>
      <c r="R329" s="175">
        <f>Q329*H329</f>
        <v>0.0304</v>
      </c>
      <c r="S329" s="175">
        <v>0</v>
      </c>
      <c r="T329" s="176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177" t="s">
        <v>282</v>
      </c>
      <c r="AT329" s="177" t="s">
        <v>150</v>
      </c>
      <c r="AU329" s="177" t="s">
        <v>156</v>
      </c>
      <c r="AY329" s="20" t="s">
        <v>148</v>
      </c>
      <c r="BE329" s="178">
        <f>IF(N329="základní",J329,0)</f>
        <v>0</v>
      </c>
      <c r="BF329" s="178">
        <f>IF(N329="snížená",J329,0)</f>
        <v>0</v>
      </c>
      <c r="BG329" s="178">
        <f>IF(N329="zákl. přenesená",J329,0)</f>
        <v>0</v>
      </c>
      <c r="BH329" s="178">
        <f>IF(N329="sníž. přenesená",J329,0)</f>
        <v>0</v>
      </c>
      <c r="BI329" s="178">
        <f>IF(N329="nulová",J329,0)</f>
        <v>0</v>
      </c>
      <c r="BJ329" s="20" t="s">
        <v>156</v>
      </c>
      <c r="BK329" s="178">
        <f>ROUND(I329*H329,2)</f>
        <v>0</v>
      </c>
      <c r="BL329" s="20" t="s">
        <v>282</v>
      </c>
      <c r="BM329" s="177" t="s">
        <v>2808</v>
      </c>
    </row>
    <row r="330" s="2" customFormat="1">
      <c r="A330" s="39"/>
      <c r="B330" s="40"/>
      <c r="C330" s="39"/>
      <c r="D330" s="179" t="s">
        <v>158</v>
      </c>
      <c r="E330" s="39"/>
      <c r="F330" s="180" t="s">
        <v>2809</v>
      </c>
      <c r="G330" s="39"/>
      <c r="H330" s="39"/>
      <c r="I330" s="181"/>
      <c r="J330" s="39"/>
      <c r="K330" s="39"/>
      <c r="L330" s="40"/>
      <c r="M330" s="182"/>
      <c r="N330" s="183"/>
      <c r="O330" s="73"/>
      <c r="P330" s="73"/>
      <c r="Q330" s="73"/>
      <c r="R330" s="73"/>
      <c r="S330" s="73"/>
      <c r="T330" s="74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20" t="s">
        <v>158</v>
      </c>
      <c r="AU330" s="20" t="s">
        <v>156</v>
      </c>
    </row>
    <row r="331" s="2" customFormat="1">
      <c r="A331" s="39"/>
      <c r="B331" s="40"/>
      <c r="C331" s="39"/>
      <c r="D331" s="184" t="s">
        <v>160</v>
      </c>
      <c r="E331" s="39"/>
      <c r="F331" s="185" t="s">
        <v>2810</v>
      </c>
      <c r="G331" s="39"/>
      <c r="H331" s="39"/>
      <c r="I331" s="181"/>
      <c r="J331" s="39"/>
      <c r="K331" s="39"/>
      <c r="L331" s="40"/>
      <c r="M331" s="182"/>
      <c r="N331" s="183"/>
      <c r="O331" s="73"/>
      <c r="P331" s="73"/>
      <c r="Q331" s="73"/>
      <c r="R331" s="73"/>
      <c r="S331" s="73"/>
      <c r="T331" s="74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20" t="s">
        <v>160</v>
      </c>
      <c r="AU331" s="20" t="s">
        <v>156</v>
      </c>
    </row>
    <row r="332" s="2" customFormat="1" ht="33" customHeight="1">
      <c r="A332" s="39"/>
      <c r="B332" s="165"/>
      <c r="C332" s="166" t="s">
        <v>1690</v>
      </c>
      <c r="D332" s="166" t="s">
        <v>150</v>
      </c>
      <c r="E332" s="167" t="s">
        <v>2811</v>
      </c>
      <c r="F332" s="168" t="s">
        <v>2812</v>
      </c>
      <c r="G332" s="169" t="s">
        <v>369</v>
      </c>
      <c r="H332" s="170">
        <v>8</v>
      </c>
      <c r="I332" s="171"/>
      <c r="J332" s="172">
        <f>ROUND(I332*H332,2)</f>
        <v>0</v>
      </c>
      <c r="K332" s="168" t="s">
        <v>154</v>
      </c>
      <c r="L332" s="40"/>
      <c r="M332" s="173" t="s">
        <v>3</v>
      </c>
      <c r="N332" s="174" t="s">
        <v>48</v>
      </c>
      <c r="O332" s="73"/>
      <c r="P332" s="175">
        <f>O332*H332</f>
        <v>0</v>
      </c>
      <c r="Q332" s="175">
        <v>0.0030999999999999999</v>
      </c>
      <c r="R332" s="175">
        <f>Q332*H332</f>
        <v>0.024799999999999999</v>
      </c>
      <c r="S332" s="175">
        <v>0</v>
      </c>
      <c r="T332" s="176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177" t="s">
        <v>282</v>
      </c>
      <c r="AT332" s="177" t="s">
        <v>150</v>
      </c>
      <c r="AU332" s="177" t="s">
        <v>156</v>
      </c>
      <c r="AY332" s="20" t="s">
        <v>148</v>
      </c>
      <c r="BE332" s="178">
        <f>IF(N332="základní",J332,0)</f>
        <v>0</v>
      </c>
      <c r="BF332" s="178">
        <f>IF(N332="snížená",J332,0)</f>
        <v>0</v>
      </c>
      <c r="BG332" s="178">
        <f>IF(N332="zákl. přenesená",J332,0)</f>
        <v>0</v>
      </c>
      <c r="BH332" s="178">
        <f>IF(N332="sníž. přenesená",J332,0)</f>
        <v>0</v>
      </c>
      <c r="BI332" s="178">
        <f>IF(N332="nulová",J332,0)</f>
        <v>0</v>
      </c>
      <c r="BJ332" s="20" t="s">
        <v>156</v>
      </c>
      <c r="BK332" s="178">
        <f>ROUND(I332*H332,2)</f>
        <v>0</v>
      </c>
      <c r="BL332" s="20" t="s">
        <v>282</v>
      </c>
      <c r="BM332" s="177" t="s">
        <v>2813</v>
      </c>
    </row>
    <row r="333" s="2" customFormat="1">
      <c r="A333" s="39"/>
      <c r="B333" s="40"/>
      <c r="C333" s="39"/>
      <c r="D333" s="179" t="s">
        <v>158</v>
      </c>
      <c r="E333" s="39"/>
      <c r="F333" s="180" t="s">
        <v>2814</v>
      </c>
      <c r="G333" s="39"/>
      <c r="H333" s="39"/>
      <c r="I333" s="181"/>
      <c r="J333" s="39"/>
      <c r="K333" s="39"/>
      <c r="L333" s="40"/>
      <c r="M333" s="182"/>
      <c r="N333" s="183"/>
      <c r="O333" s="73"/>
      <c r="P333" s="73"/>
      <c r="Q333" s="73"/>
      <c r="R333" s="73"/>
      <c r="S333" s="73"/>
      <c r="T333" s="74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20" t="s">
        <v>158</v>
      </c>
      <c r="AU333" s="20" t="s">
        <v>156</v>
      </c>
    </row>
    <row r="334" s="2" customFormat="1">
      <c r="A334" s="39"/>
      <c r="B334" s="40"/>
      <c r="C334" s="39"/>
      <c r="D334" s="184" t="s">
        <v>160</v>
      </c>
      <c r="E334" s="39"/>
      <c r="F334" s="185" t="s">
        <v>2815</v>
      </c>
      <c r="G334" s="39"/>
      <c r="H334" s="39"/>
      <c r="I334" s="181"/>
      <c r="J334" s="39"/>
      <c r="K334" s="39"/>
      <c r="L334" s="40"/>
      <c r="M334" s="182"/>
      <c r="N334" s="183"/>
      <c r="O334" s="73"/>
      <c r="P334" s="73"/>
      <c r="Q334" s="73"/>
      <c r="R334" s="73"/>
      <c r="S334" s="73"/>
      <c r="T334" s="74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20" t="s">
        <v>160</v>
      </c>
      <c r="AU334" s="20" t="s">
        <v>156</v>
      </c>
    </row>
    <row r="335" s="2" customFormat="1" ht="33" customHeight="1">
      <c r="A335" s="39"/>
      <c r="B335" s="165"/>
      <c r="C335" s="166" t="s">
        <v>1695</v>
      </c>
      <c r="D335" s="166" t="s">
        <v>150</v>
      </c>
      <c r="E335" s="167" t="s">
        <v>2816</v>
      </c>
      <c r="F335" s="168" t="s">
        <v>2817</v>
      </c>
      <c r="G335" s="169" t="s">
        <v>369</v>
      </c>
      <c r="H335" s="170">
        <v>8</v>
      </c>
      <c r="I335" s="171"/>
      <c r="J335" s="172">
        <f>ROUND(I335*H335,2)</f>
        <v>0</v>
      </c>
      <c r="K335" s="168" t="s">
        <v>154</v>
      </c>
      <c r="L335" s="40"/>
      <c r="M335" s="173" t="s">
        <v>3</v>
      </c>
      <c r="N335" s="174" t="s">
        <v>48</v>
      </c>
      <c r="O335" s="73"/>
      <c r="P335" s="175">
        <f>O335*H335</f>
        <v>0</v>
      </c>
      <c r="Q335" s="175">
        <v>0.0050200000000000002</v>
      </c>
      <c r="R335" s="175">
        <f>Q335*H335</f>
        <v>0.040160000000000001</v>
      </c>
      <c r="S335" s="175">
        <v>0</v>
      </c>
      <c r="T335" s="176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177" t="s">
        <v>282</v>
      </c>
      <c r="AT335" s="177" t="s">
        <v>150</v>
      </c>
      <c r="AU335" s="177" t="s">
        <v>156</v>
      </c>
      <c r="AY335" s="20" t="s">
        <v>148</v>
      </c>
      <c r="BE335" s="178">
        <f>IF(N335="základní",J335,0)</f>
        <v>0</v>
      </c>
      <c r="BF335" s="178">
        <f>IF(N335="snížená",J335,0)</f>
        <v>0</v>
      </c>
      <c r="BG335" s="178">
        <f>IF(N335="zákl. přenesená",J335,0)</f>
        <v>0</v>
      </c>
      <c r="BH335" s="178">
        <f>IF(N335="sníž. přenesená",J335,0)</f>
        <v>0</v>
      </c>
      <c r="BI335" s="178">
        <f>IF(N335="nulová",J335,0)</f>
        <v>0</v>
      </c>
      <c r="BJ335" s="20" t="s">
        <v>156</v>
      </c>
      <c r="BK335" s="178">
        <f>ROUND(I335*H335,2)</f>
        <v>0</v>
      </c>
      <c r="BL335" s="20" t="s">
        <v>282</v>
      </c>
      <c r="BM335" s="177" t="s">
        <v>2818</v>
      </c>
    </row>
    <row r="336" s="2" customFormat="1">
      <c r="A336" s="39"/>
      <c r="B336" s="40"/>
      <c r="C336" s="39"/>
      <c r="D336" s="179" t="s">
        <v>158</v>
      </c>
      <c r="E336" s="39"/>
      <c r="F336" s="180" t="s">
        <v>2819</v>
      </c>
      <c r="G336" s="39"/>
      <c r="H336" s="39"/>
      <c r="I336" s="181"/>
      <c r="J336" s="39"/>
      <c r="K336" s="39"/>
      <c r="L336" s="40"/>
      <c r="M336" s="182"/>
      <c r="N336" s="183"/>
      <c r="O336" s="73"/>
      <c r="P336" s="73"/>
      <c r="Q336" s="73"/>
      <c r="R336" s="73"/>
      <c r="S336" s="73"/>
      <c r="T336" s="74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20" t="s">
        <v>158</v>
      </c>
      <c r="AU336" s="20" t="s">
        <v>156</v>
      </c>
    </row>
    <row r="337" s="2" customFormat="1">
      <c r="A337" s="39"/>
      <c r="B337" s="40"/>
      <c r="C337" s="39"/>
      <c r="D337" s="184" t="s">
        <v>160</v>
      </c>
      <c r="E337" s="39"/>
      <c r="F337" s="185" t="s">
        <v>2820</v>
      </c>
      <c r="G337" s="39"/>
      <c r="H337" s="39"/>
      <c r="I337" s="181"/>
      <c r="J337" s="39"/>
      <c r="K337" s="39"/>
      <c r="L337" s="40"/>
      <c r="M337" s="182"/>
      <c r="N337" s="183"/>
      <c r="O337" s="73"/>
      <c r="P337" s="73"/>
      <c r="Q337" s="73"/>
      <c r="R337" s="73"/>
      <c r="S337" s="73"/>
      <c r="T337" s="74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20" t="s">
        <v>160</v>
      </c>
      <c r="AU337" s="20" t="s">
        <v>156</v>
      </c>
    </row>
    <row r="338" s="2" customFormat="1">
      <c r="A338" s="39"/>
      <c r="B338" s="40"/>
      <c r="C338" s="39"/>
      <c r="D338" s="179" t="s">
        <v>2233</v>
      </c>
      <c r="E338" s="39"/>
      <c r="F338" s="230" t="s">
        <v>2821</v>
      </c>
      <c r="G338" s="39"/>
      <c r="H338" s="39"/>
      <c r="I338" s="181"/>
      <c r="J338" s="39"/>
      <c r="K338" s="39"/>
      <c r="L338" s="40"/>
      <c r="M338" s="182"/>
      <c r="N338" s="183"/>
      <c r="O338" s="73"/>
      <c r="P338" s="73"/>
      <c r="Q338" s="73"/>
      <c r="R338" s="73"/>
      <c r="S338" s="73"/>
      <c r="T338" s="74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20" t="s">
        <v>2233</v>
      </c>
      <c r="AU338" s="20" t="s">
        <v>156</v>
      </c>
    </row>
    <row r="339" s="12" customFormat="1" ht="22.8" customHeight="1">
      <c r="A339" s="12"/>
      <c r="B339" s="152"/>
      <c r="C339" s="12"/>
      <c r="D339" s="153" t="s">
        <v>75</v>
      </c>
      <c r="E339" s="163" t="s">
        <v>2178</v>
      </c>
      <c r="F339" s="163" t="s">
        <v>2179</v>
      </c>
      <c r="G339" s="12"/>
      <c r="H339" s="12"/>
      <c r="I339" s="155"/>
      <c r="J339" s="164">
        <f>BK339</f>
        <v>0</v>
      </c>
      <c r="K339" s="12"/>
      <c r="L339" s="152"/>
      <c r="M339" s="157"/>
      <c r="N339" s="158"/>
      <c r="O339" s="158"/>
      <c r="P339" s="159">
        <f>SUM(P340:P348)</f>
        <v>0</v>
      </c>
      <c r="Q339" s="158"/>
      <c r="R339" s="159">
        <f>SUM(R340:R348)</f>
        <v>0.0059500000000000004</v>
      </c>
      <c r="S339" s="158"/>
      <c r="T339" s="160">
        <f>SUM(T340:T348)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153" t="s">
        <v>156</v>
      </c>
      <c r="AT339" s="161" t="s">
        <v>75</v>
      </c>
      <c r="AU339" s="161" t="s">
        <v>84</v>
      </c>
      <c r="AY339" s="153" t="s">
        <v>148</v>
      </c>
      <c r="BK339" s="162">
        <f>SUM(BK340:BK348)</f>
        <v>0</v>
      </c>
    </row>
    <row r="340" s="2" customFormat="1" ht="24.15" customHeight="1">
      <c r="A340" s="39"/>
      <c r="B340" s="165"/>
      <c r="C340" s="166" t="s">
        <v>1705</v>
      </c>
      <c r="D340" s="166" t="s">
        <v>150</v>
      </c>
      <c r="E340" s="167" t="s">
        <v>2822</v>
      </c>
      <c r="F340" s="168" t="s">
        <v>2823</v>
      </c>
      <c r="G340" s="169" t="s">
        <v>276</v>
      </c>
      <c r="H340" s="170">
        <v>85</v>
      </c>
      <c r="I340" s="171"/>
      <c r="J340" s="172">
        <f>ROUND(I340*H340,2)</f>
        <v>0</v>
      </c>
      <c r="K340" s="168" t="s">
        <v>154</v>
      </c>
      <c r="L340" s="40"/>
      <c r="M340" s="173" t="s">
        <v>3</v>
      </c>
      <c r="N340" s="174" t="s">
        <v>48</v>
      </c>
      <c r="O340" s="73"/>
      <c r="P340" s="175">
        <f>O340*H340</f>
        <v>0</v>
      </c>
      <c r="Q340" s="175">
        <v>2.0000000000000002E-05</v>
      </c>
      <c r="R340" s="175">
        <f>Q340*H340</f>
        <v>0.0017000000000000001</v>
      </c>
      <c r="S340" s="175">
        <v>0</v>
      </c>
      <c r="T340" s="176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177" t="s">
        <v>282</v>
      </c>
      <c r="AT340" s="177" t="s">
        <v>150</v>
      </c>
      <c r="AU340" s="177" t="s">
        <v>156</v>
      </c>
      <c r="AY340" s="20" t="s">
        <v>148</v>
      </c>
      <c r="BE340" s="178">
        <f>IF(N340="základní",J340,0)</f>
        <v>0</v>
      </c>
      <c r="BF340" s="178">
        <f>IF(N340="snížená",J340,0)</f>
        <v>0</v>
      </c>
      <c r="BG340" s="178">
        <f>IF(N340="zákl. přenesená",J340,0)</f>
        <v>0</v>
      </c>
      <c r="BH340" s="178">
        <f>IF(N340="sníž. přenesená",J340,0)</f>
        <v>0</v>
      </c>
      <c r="BI340" s="178">
        <f>IF(N340="nulová",J340,0)</f>
        <v>0</v>
      </c>
      <c r="BJ340" s="20" t="s">
        <v>156</v>
      </c>
      <c r="BK340" s="178">
        <f>ROUND(I340*H340,2)</f>
        <v>0</v>
      </c>
      <c r="BL340" s="20" t="s">
        <v>282</v>
      </c>
      <c r="BM340" s="177" t="s">
        <v>2824</v>
      </c>
    </row>
    <row r="341" s="2" customFormat="1">
      <c r="A341" s="39"/>
      <c r="B341" s="40"/>
      <c r="C341" s="39"/>
      <c r="D341" s="179" t="s">
        <v>158</v>
      </c>
      <c r="E341" s="39"/>
      <c r="F341" s="180" t="s">
        <v>2825</v>
      </c>
      <c r="G341" s="39"/>
      <c r="H341" s="39"/>
      <c r="I341" s="181"/>
      <c r="J341" s="39"/>
      <c r="K341" s="39"/>
      <c r="L341" s="40"/>
      <c r="M341" s="182"/>
      <c r="N341" s="183"/>
      <c r="O341" s="73"/>
      <c r="P341" s="73"/>
      <c r="Q341" s="73"/>
      <c r="R341" s="73"/>
      <c r="S341" s="73"/>
      <c r="T341" s="74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20" t="s">
        <v>158</v>
      </c>
      <c r="AU341" s="20" t="s">
        <v>156</v>
      </c>
    </row>
    <row r="342" s="2" customFormat="1">
      <c r="A342" s="39"/>
      <c r="B342" s="40"/>
      <c r="C342" s="39"/>
      <c r="D342" s="184" t="s">
        <v>160</v>
      </c>
      <c r="E342" s="39"/>
      <c r="F342" s="185" t="s">
        <v>2826</v>
      </c>
      <c r="G342" s="39"/>
      <c r="H342" s="39"/>
      <c r="I342" s="181"/>
      <c r="J342" s="39"/>
      <c r="K342" s="39"/>
      <c r="L342" s="40"/>
      <c r="M342" s="182"/>
      <c r="N342" s="183"/>
      <c r="O342" s="73"/>
      <c r="P342" s="73"/>
      <c r="Q342" s="73"/>
      <c r="R342" s="73"/>
      <c r="S342" s="73"/>
      <c r="T342" s="74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20" t="s">
        <v>160</v>
      </c>
      <c r="AU342" s="20" t="s">
        <v>156</v>
      </c>
    </row>
    <row r="343" s="2" customFormat="1" ht="24.15" customHeight="1">
      <c r="A343" s="39"/>
      <c r="B343" s="165"/>
      <c r="C343" s="166" t="s">
        <v>1710</v>
      </c>
      <c r="D343" s="166" t="s">
        <v>150</v>
      </c>
      <c r="E343" s="167" t="s">
        <v>2827</v>
      </c>
      <c r="F343" s="168" t="s">
        <v>2828</v>
      </c>
      <c r="G343" s="169" t="s">
        <v>276</v>
      </c>
      <c r="H343" s="170">
        <v>85</v>
      </c>
      <c r="I343" s="171"/>
      <c r="J343" s="172">
        <f>ROUND(I343*H343,2)</f>
        <v>0</v>
      </c>
      <c r="K343" s="168" t="s">
        <v>154</v>
      </c>
      <c r="L343" s="40"/>
      <c r="M343" s="173" t="s">
        <v>3</v>
      </c>
      <c r="N343" s="174" t="s">
        <v>48</v>
      </c>
      <c r="O343" s="73"/>
      <c r="P343" s="175">
        <f>O343*H343</f>
        <v>0</v>
      </c>
      <c r="Q343" s="175">
        <v>2.0000000000000002E-05</v>
      </c>
      <c r="R343" s="175">
        <f>Q343*H343</f>
        <v>0.0017000000000000001</v>
      </c>
      <c r="S343" s="175">
        <v>0</v>
      </c>
      <c r="T343" s="176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177" t="s">
        <v>282</v>
      </c>
      <c r="AT343" s="177" t="s">
        <v>150</v>
      </c>
      <c r="AU343" s="177" t="s">
        <v>156</v>
      </c>
      <c r="AY343" s="20" t="s">
        <v>148</v>
      </c>
      <c r="BE343" s="178">
        <f>IF(N343="základní",J343,0)</f>
        <v>0</v>
      </c>
      <c r="BF343" s="178">
        <f>IF(N343="snížená",J343,0)</f>
        <v>0</v>
      </c>
      <c r="BG343" s="178">
        <f>IF(N343="zákl. přenesená",J343,0)</f>
        <v>0</v>
      </c>
      <c r="BH343" s="178">
        <f>IF(N343="sníž. přenesená",J343,0)</f>
        <v>0</v>
      </c>
      <c r="BI343" s="178">
        <f>IF(N343="nulová",J343,0)</f>
        <v>0</v>
      </c>
      <c r="BJ343" s="20" t="s">
        <v>156</v>
      </c>
      <c r="BK343" s="178">
        <f>ROUND(I343*H343,2)</f>
        <v>0</v>
      </c>
      <c r="BL343" s="20" t="s">
        <v>282</v>
      </c>
      <c r="BM343" s="177" t="s">
        <v>2829</v>
      </c>
    </row>
    <row r="344" s="2" customFormat="1">
      <c r="A344" s="39"/>
      <c r="B344" s="40"/>
      <c r="C344" s="39"/>
      <c r="D344" s="179" t="s">
        <v>158</v>
      </c>
      <c r="E344" s="39"/>
      <c r="F344" s="180" t="s">
        <v>2830</v>
      </c>
      <c r="G344" s="39"/>
      <c r="H344" s="39"/>
      <c r="I344" s="181"/>
      <c r="J344" s="39"/>
      <c r="K344" s="39"/>
      <c r="L344" s="40"/>
      <c r="M344" s="182"/>
      <c r="N344" s="183"/>
      <c r="O344" s="73"/>
      <c r="P344" s="73"/>
      <c r="Q344" s="73"/>
      <c r="R344" s="73"/>
      <c r="S344" s="73"/>
      <c r="T344" s="74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20" t="s">
        <v>158</v>
      </c>
      <c r="AU344" s="20" t="s">
        <v>156</v>
      </c>
    </row>
    <row r="345" s="2" customFormat="1">
      <c r="A345" s="39"/>
      <c r="B345" s="40"/>
      <c r="C345" s="39"/>
      <c r="D345" s="184" t="s">
        <v>160</v>
      </c>
      <c r="E345" s="39"/>
      <c r="F345" s="185" t="s">
        <v>2831</v>
      </c>
      <c r="G345" s="39"/>
      <c r="H345" s="39"/>
      <c r="I345" s="181"/>
      <c r="J345" s="39"/>
      <c r="K345" s="39"/>
      <c r="L345" s="40"/>
      <c r="M345" s="182"/>
      <c r="N345" s="183"/>
      <c r="O345" s="73"/>
      <c r="P345" s="73"/>
      <c r="Q345" s="73"/>
      <c r="R345" s="73"/>
      <c r="S345" s="73"/>
      <c r="T345" s="74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20" t="s">
        <v>160</v>
      </c>
      <c r="AU345" s="20" t="s">
        <v>156</v>
      </c>
    </row>
    <row r="346" s="2" customFormat="1" ht="24.15" customHeight="1">
      <c r="A346" s="39"/>
      <c r="B346" s="165"/>
      <c r="C346" s="166" t="s">
        <v>1716</v>
      </c>
      <c r="D346" s="166" t="s">
        <v>150</v>
      </c>
      <c r="E346" s="167" t="s">
        <v>2832</v>
      </c>
      <c r="F346" s="168" t="s">
        <v>2833</v>
      </c>
      <c r="G346" s="169" t="s">
        <v>276</v>
      </c>
      <c r="H346" s="170">
        <v>85</v>
      </c>
      <c r="I346" s="171"/>
      <c r="J346" s="172">
        <f>ROUND(I346*H346,2)</f>
        <v>0</v>
      </c>
      <c r="K346" s="168" t="s">
        <v>154</v>
      </c>
      <c r="L346" s="40"/>
      <c r="M346" s="173" t="s">
        <v>3</v>
      </c>
      <c r="N346" s="174" t="s">
        <v>48</v>
      </c>
      <c r="O346" s="73"/>
      <c r="P346" s="175">
        <f>O346*H346</f>
        <v>0</v>
      </c>
      <c r="Q346" s="175">
        <v>3.0000000000000001E-05</v>
      </c>
      <c r="R346" s="175">
        <f>Q346*H346</f>
        <v>0.0025500000000000002</v>
      </c>
      <c r="S346" s="175">
        <v>0</v>
      </c>
      <c r="T346" s="176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177" t="s">
        <v>282</v>
      </c>
      <c r="AT346" s="177" t="s">
        <v>150</v>
      </c>
      <c r="AU346" s="177" t="s">
        <v>156</v>
      </c>
      <c r="AY346" s="20" t="s">
        <v>148</v>
      </c>
      <c r="BE346" s="178">
        <f>IF(N346="základní",J346,0)</f>
        <v>0</v>
      </c>
      <c r="BF346" s="178">
        <f>IF(N346="snížená",J346,0)</f>
        <v>0</v>
      </c>
      <c r="BG346" s="178">
        <f>IF(N346="zákl. přenesená",J346,0)</f>
        <v>0</v>
      </c>
      <c r="BH346" s="178">
        <f>IF(N346="sníž. přenesená",J346,0)</f>
        <v>0</v>
      </c>
      <c r="BI346" s="178">
        <f>IF(N346="nulová",J346,0)</f>
        <v>0</v>
      </c>
      <c r="BJ346" s="20" t="s">
        <v>156</v>
      </c>
      <c r="BK346" s="178">
        <f>ROUND(I346*H346,2)</f>
        <v>0</v>
      </c>
      <c r="BL346" s="20" t="s">
        <v>282</v>
      </c>
      <c r="BM346" s="177" t="s">
        <v>2834</v>
      </c>
    </row>
    <row r="347" s="2" customFormat="1">
      <c r="A347" s="39"/>
      <c r="B347" s="40"/>
      <c r="C347" s="39"/>
      <c r="D347" s="179" t="s">
        <v>158</v>
      </c>
      <c r="E347" s="39"/>
      <c r="F347" s="180" t="s">
        <v>2835</v>
      </c>
      <c r="G347" s="39"/>
      <c r="H347" s="39"/>
      <c r="I347" s="181"/>
      <c r="J347" s="39"/>
      <c r="K347" s="39"/>
      <c r="L347" s="40"/>
      <c r="M347" s="182"/>
      <c r="N347" s="183"/>
      <c r="O347" s="73"/>
      <c r="P347" s="73"/>
      <c r="Q347" s="73"/>
      <c r="R347" s="73"/>
      <c r="S347" s="73"/>
      <c r="T347" s="74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20" t="s">
        <v>158</v>
      </c>
      <c r="AU347" s="20" t="s">
        <v>156</v>
      </c>
    </row>
    <row r="348" s="2" customFormat="1">
      <c r="A348" s="39"/>
      <c r="B348" s="40"/>
      <c r="C348" s="39"/>
      <c r="D348" s="184" t="s">
        <v>160</v>
      </c>
      <c r="E348" s="39"/>
      <c r="F348" s="185" t="s">
        <v>2836</v>
      </c>
      <c r="G348" s="39"/>
      <c r="H348" s="39"/>
      <c r="I348" s="181"/>
      <c r="J348" s="39"/>
      <c r="K348" s="39"/>
      <c r="L348" s="40"/>
      <c r="M348" s="223"/>
      <c r="N348" s="224"/>
      <c r="O348" s="225"/>
      <c r="P348" s="225"/>
      <c r="Q348" s="225"/>
      <c r="R348" s="225"/>
      <c r="S348" s="225"/>
      <c r="T348" s="22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20" t="s">
        <v>160</v>
      </c>
      <c r="AU348" s="20" t="s">
        <v>156</v>
      </c>
    </row>
    <row r="349" s="2" customFormat="1" ht="6.96" customHeight="1">
      <c r="A349" s="39"/>
      <c r="B349" s="56"/>
      <c r="C349" s="57"/>
      <c r="D349" s="57"/>
      <c r="E349" s="57"/>
      <c r="F349" s="57"/>
      <c r="G349" s="57"/>
      <c r="H349" s="57"/>
      <c r="I349" s="57"/>
      <c r="J349" s="57"/>
      <c r="K349" s="57"/>
      <c r="L349" s="40"/>
      <c r="M349" s="39"/>
      <c r="O349" s="39"/>
      <c r="P349" s="39"/>
      <c r="Q349" s="39"/>
      <c r="R349" s="39"/>
      <c r="S349" s="39"/>
      <c r="T349" s="39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</row>
  </sheetData>
  <autoFilter ref="C86:K34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4_01/721160802"/>
    <hyperlink ref="F95" r:id="rId2" display="https://podminky.urs.cz/item/CS_URS_2024_01/721174005"/>
    <hyperlink ref="F98" r:id="rId3" display="https://podminky.urs.cz/item/CS_URS_2024_01/721174006"/>
    <hyperlink ref="F101" r:id="rId4" display="https://podminky.urs.cz/item/CS_URS_2024_01/721174007"/>
    <hyperlink ref="F104" r:id="rId5" display="https://podminky.urs.cz/item/CS_URS_2024_01/721174042"/>
    <hyperlink ref="F107" r:id="rId6" display="https://podminky.urs.cz/item/CS_URS_2024_01/721174043"/>
    <hyperlink ref="F110" r:id="rId7" display="https://podminky.urs.cz/item/CS_URS_2024_01/721174044"/>
    <hyperlink ref="F113" r:id="rId8" display="https://podminky.urs.cz/item/CS_URS_2024_01/721174055"/>
    <hyperlink ref="F116" r:id="rId9" display="https://podminky.urs.cz/item/CS_URS_2024_01/721175003"/>
    <hyperlink ref="F119" r:id="rId10" display="https://podminky.urs.cz/item/CS_URS_2024_01/721194107"/>
    <hyperlink ref="F122" r:id="rId11" display="https://podminky.urs.cz/item/CS_URS_2024_01/721194109"/>
    <hyperlink ref="F125" r:id="rId12" display="https://podminky.urs.cz/item/CS_URS_2024_01/721226521"/>
    <hyperlink ref="F128" r:id="rId13" display="https://podminky.urs.cz/item/CS_URS_2024_01/721273152"/>
    <hyperlink ref="F131" r:id="rId14" display="https://podminky.urs.cz/item/CS_URS_2024_01/721273153"/>
    <hyperlink ref="F134" r:id="rId15" display="https://podminky.urs.cz/item/CS_URS_2024_01/721274103"/>
    <hyperlink ref="F137" r:id="rId16" display="https://podminky.urs.cz/item/CS_URS_2024_01/721290111"/>
    <hyperlink ref="F140" r:id="rId17" display="https://podminky.urs.cz/item/CS_URS_2024_01/998721102"/>
    <hyperlink ref="F144" r:id="rId18" display="https://podminky.urs.cz/item/CS_URS_2024_01/722130801"/>
    <hyperlink ref="F147" r:id="rId19" display="https://podminky.urs.cz/item/CS_URS_2024_01/722174001"/>
    <hyperlink ref="F150" r:id="rId20" display="https://podminky.urs.cz/item/CS_URS_2024_01/722174022"/>
    <hyperlink ref="F153" r:id="rId21" display="https://podminky.urs.cz/item/CS_URS_2024_01/722174023"/>
    <hyperlink ref="F156" r:id="rId22" display="https://podminky.urs.cz/item/CS_URS_2024_01/722174024"/>
    <hyperlink ref="F159" r:id="rId23" display="https://podminky.urs.cz/item/CS_URS_2024_01/722174025"/>
    <hyperlink ref="F162" r:id="rId24" display="https://podminky.urs.cz/item/CS_URS_2024_01/722181221"/>
    <hyperlink ref="F165" r:id="rId25" display="https://podminky.urs.cz/item/CS_URS_2024_01/722181222"/>
    <hyperlink ref="F168" r:id="rId26" display="https://podminky.urs.cz/item/CS_URS_2024_01/722181812"/>
    <hyperlink ref="F171" r:id="rId27" display="https://podminky.urs.cz/item/CS_URS_2024_01/722220851"/>
    <hyperlink ref="F174" r:id="rId28" display="https://podminky.urs.cz/item/CS_URS_2024_01/722231075"/>
    <hyperlink ref="F177" r:id="rId29" display="https://podminky.urs.cz/item/CS_URS_2024_01/722232044"/>
    <hyperlink ref="F180" r:id="rId30" display="https://podminky.urs.cz/item/CS_URS_2024_01/722232046"/>
    <hyperlink ref="F183" r:id="rId31" display="https://podminky.urs.cz/item/CS_URS_2024_01/722232062"/>
    <hyperlink ref="F186" r:id="rId32" display="https://podminky.urs.cz/item/CS_URS_2024_01/722232063"/>
    <hyperlink ref="F189" r:id="rId33" display="https://podminky.urs.cz/item/CS_URS_2024_01/722232064"/>
    <hyperlink ref="F192" r:id="rId34" display="https://podminky.urs.cz/item/CS_URS_2024_01/722234266"/>
    <hyperlink ref="F195" r:id="rId35" display="https://podminky.urs.cz/item/CS_URS_2024_01/722260812"/>
    <hyperlink ref="F198" r:id="rId36" display="https://podminky.urs.cz/item/CS_URS_2024_01/722262225"/>
    <hyperlink ref="F201" r:id="rId37" display="https://podminky.urs.cz/item/CS_URS_2024_01/722262227"/>
    <hyperlink ref="F204" r:id="rId38" display="https://podminky.urs.cz/item/CS_URS_2024_01/722290234"/>
    <hyperlink ref="F207" r:id="rId39" display="https://podminky.urs.cz/item/CS_URS_2024_01/998722202"/>
    <hyperlink ref="F211" r:id="rId40" display="https://podminky.urs.cz/item/CS_URS_2024_01/723111203"/>
    <hyperlink ref="F214" r:id="rId41" display="https://podminky.urs.cz/item/CS_URS_2024_01/723111205"/>
    <hyperlink ref="F217" r:id="rId42" display="https://podminky.urs.cz/item/CS_URS_2024_01/723111206"/>
    <hyperlink ref="F220" r:id="rId43" display="https://podminky.urs.cz/item/CS_URS_2024_01/723120805"/>
    <hyperlink ref="F223" r:id="rId44" display="https://podminky.urs.cz/item/CS_URS_2024_01/723160204"/>
    <hyperlink ref="F226" r:id="rId45" display="https://podminky.urs.cz/item/CS_URS_2024_01/723160334"/>
    <hyperlink ref="F231" r:id="rId46" display="https://podminky.urs.cz/item/CS_URS_2024_01/723230103"/>
    <hyperlink ref="F234" r:id="rId47" display="https://podminky.urs.cz/item/CS_URS_2024_01/998723102"/>
    <hyperlink ref="F238" r:id="rId48" display="https://podminky.urs.cz/item/CS_URS_2024_01/725110811"/>
    <hyperlink ref="F241" r:id="rId49" display="https://podminky.urs.cz/item/CS_URS_2024_01/725112022"/>
    <hyperlink ref="F244" r:id="rId50" display="https://podminky.urs.cz/item/CS_URS_2024_01/725210821"/>
    <hyperlink ref="F247" r:id="rId51" display="https://podminky.urs.cz/item/CS_URS_2024_01/725211603"/>
    <hyperlink ref="F250" r:id="rId52" display="https://podminky.urs.cz/item/CS_URS_2024_01/725220842"/>
    <hyperlink ref="F253" r:id="rId53" display="https://podminky.urs.cz/item/CS_URS_2024_01/725222116"/>
    <hyperlink ref="F256" r:id="rId54" display="https://podminky.urs.cz/item/CS_URS_2024_01/725310823"/>
    <hyperlink ref="F259" r:id="rId55" display="https://podminky.urs.cz/item/CS_URS_2024_01/725311121"/>
    <hyperlink ref="F262" r:id="rId56" display="https://podminky.urs.cz/item/CS_URS_2024_01/725535222"/>
    <hyperlink ref="F265" r:id="rId57" display="https://podminky.urs.cz/item/CS_URS_2024_01/725810811"/>
    <hyperlink ref="F268" r:id="rId58" display="https://podminky.urs.cz/item/CS_URS_2024_01/725813111"/>
    <hyperlink ref="F273" r:id="rId59" display="https://podminky.urs.cz/item/CS_URS_2024_01/725813112"/>
    <hyperlink ref="F276" r:id="rId60" display="https://podminky.urs.cz/item/CS_URS_2024_01/725820801"/>
    <hyperlink ref="F279" r:id="rId61" display="https://podminky.urs.cz/item/CS_URS_2024_01/725821325"/>
    <hyperlink ref="F282" r:id="rId62" display="https://podminky.urs.cz/item/CS_URS_2024_01/725822611"/>
    <hyperlink ref="F285" r:id="rId63" display="https://podminky.urs.cz/item/CS_URS_2024_01/725831313"/>
    <hyperlink ref="F288" r:id="rId64" display="https://podminky.urs.cz/item/CS_URS_2024_01/725861102"/>
    <hyperlink ref="F291" r:id="rId65" display="https://podminky.urs.cz/item/CS_URS_2024_01/725862113"/>
    <hyperlink ref="F294" r:id="rId66" display="https://podminky.urs.cz/item/CS_URS_2024_01/725864311"/>
    <hyperlink ref="F297" r:id="rId67" display="https://podminky.urs.cz/item/CS_URS_2024_01/725869101"/>
    <hyperlink ref="F306" r:id="rId68" display="https://podminky.urs.cz/item/CS_URS_2024_01/725980123"/>
    <hyperlink ref="F309" r:id="rId69" display="https://podminky.urs.cz/item/CS_URS_2024_01/998725102"/>
    <hyperlink ref="F313" r:id="rId70" display="https://podminky.urs.cz/item/CS_URS_2024_01/726131042"/>
    <hyperlink ref="F316" r:id="rId71" display="https://podminky.urs.cz/item/CS_URS_2024_01/726191001"/>
    <hyperlink ref="F319" r:id="rId72" display="https://podminky.urs.cz/item/CS_URS_2024_01/726191002"/>
    <hyperlink ref="F322" r:id="rId73" display="https://podminky.urs.cz/item/CS_URS_2024_01/726191011"/>
    <hyperlink ref="F327" r:id="rId74" display="https://podminky.urs.cz/item/CS_URS_2024_01/998726222"/>
    <hyperlink ref="F331" r:id="rId75" display="https://podminky.urs.cz/item/CS_URS_2024_01/727111005"/>
    <hyperlink ref="F334" r:id="rId76" display="https://podminky.urs.cz/item/CS_URS_2024_01/727111003"/>
    <hyperlink ref="F337" r:id="rId77" display="https://podminky.urs.cz/item/CS_URS_2024_01/727111007"/>
    <hyperlink ref="F342" r:id="rId78" display="https://podminky.urs.cz/item/CS_URS_2024_01/783615551"/>
    <hyperlink ref="F345" r:id="rId79" display="https://podminky.urs.cz/item/CS_URS_2024_01/783617601"/>
    <hyperlink ref="F348" r:id="rId80" display="https://podminky.urs.cz/item/CS_URS_2024_01/78362465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Klus</dc:creator>
  <cp:lastModifiedBy>Pavel Klus</cp:lastModifiedBy>
  <dcterms:created xsi:type="dcterms:W3CDTF">2024-05-24T08:20:30Z</dcterms:created>
  <dcterms:modified xsi:type="dcterms:W3CDTF">2024-05-24T08:20:37Z</dcterms:modified>
</cp:coreProperties>
</file>